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0ksv001\10各課文書\351000_国保年金課\(000)懸案フォルダー\(103) 遠藤　嵩承\R7国保税試算（作成中）\"/>
    </mc:Choice>
  </mc:AlternateContent>
  <bookViews>
    <workbookView xWindow="0" yWindow="0" windowWidth="15350" windowHeight="3330"/>
  </bookViews>
  <sheets>
    <sheet name="試算フォーム" sheetId="1" r:id="rId1"/>
    <sheet name="Sheet1" sheetId="2" r:id="rId2"/>
  </sheets>
  <definedNames>
    <definedName name="_xlnm.Print_Area" localSheetId="0">試算フォーム!$A$1:$Y$54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6" i="1" l="1"/>
  <c r="O23" i="1" l="1"/>
  <c r="G50" i="1" l="1"/>
  <c r="AK11" i="1" l="1"/>
  <c r="AK12" i="1"/>
  <c r="AK13" i="1"/>
  <c r="AK14" i="1"/>
  <c r="AK10" i="1"/>
  <c r="T10" i="1" s="1"/>
  <c r="AN11" i="1"/>
  <c r="AN12" i="1"/>
  <c r="AN13" i="1"/>
  <c r="AN14" i="1"/>
  <c r="AN10" i="1"/>
  <c r="AP21" i="1" l="1"/>
  <c r="G30" i="1" s="1"/>
  <c r="AL21" i="1"/>
  <c r="T11" i="1"/>
  <c r="AR11" i="1" s="1"/>
  <c r="T12" i="1"/>
  <c r="AR12" i="1" s="1"/>
  <c r="T13" i="1"/>
  <c r="AR13" i="1" s="1"/>
  <c r="T14" i="1"/>
  <c r="AR14" i="1" s="1"/>
  <c r="O10" i="1"/>
  <c r="AP11" i="1"/>
  <c r="AP12" i="1"/>
  <c r="AP13" i="1"/>
  <c r="AP14" i="1"/>
  <c r="Q50" i="1"/>
  <c r="L50" i="1"/>
  <c r="O43" i="1"/>
  <c r="O40" i="1"/>
  <c r="O33" i="1"/>
  <c r="O30" i="1"/>
  <c r="O20" i="1"/>
  <c r="O11" i="1"/>
  <c r="O12" i="1"/>
  <c r="O13" i="1"/>
  <c r="O14" i="1"/>
  <c r="AL23" i="1" l="1"/>
  <c r="G20" i="1"/>
  <c r="AR10" i="1"/>
  <c r="AP20" i="1"/>
  <c r="AL20" i="1"/>
  <c r="AP10" i="1"/>
  <c r="AT21" i="1" l="1"/>
  <c r="G40" i="1" s="1"/>
  <c r="J23" i="1"/>
  <c r="T20" i="1"/>
  <c r="AP23" i="1"/>
  <c r="AP24" i="1"/>
  <c r="J33" i="1"/>
  <c r="AT20" i="1"/>
  <c r="AL24" i="1"/>
  <c r="AL26" i="1" s="1"/>
  <c r="T30" i="1" l="1"/>
  <c r="J49" i="1"/>
  <c r="T23" i="1"/>
  <c r="AT23" i="1"/>
  <c r="T40" i="1" s="1"/>
  <c r="E49" i="1"/>
  <c r="AT24" i="1"/>
  <c r="T33" i="1"/>
  <c r="J43" i="1"/>
  <c r="AT26" i="1" l="1"/>
  <c r="O49" i="1" s="1"/>
  <c r="T43" i="1"/>
  <c r="AJ30" i="1" l="1"/>
  <c r="AO30" i="1" s="1"/>
  <c r="T50" i="1" s="1"/>
  <c r="T49" i="1" l="1"/>
</calcChain>
</file>

<file path=xl/comments1.xml><?xml version="1.0" encoding="utf-8"?>
<comments xmlns="http://schemas.openxmlformats.org/spreadsheetml/2006/main">
  <authors>
    <author>加須市</author>
  </authors>
  <commentList>
    <comment ref="A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限度額を変えたら
ここの数値も修正すること！</t>
        </r>
      </text>
    </comment>
  </commentList>
</comments>
</file>

<file path=xl/sharedStrings.xml><?xml version="1.0" encoding="utf-8"?>
<sst xmlns="http://schemas.openxmlformats.org/spreadsheetml/2006/main" count="257" uniqueCount="122">
  <si>
    <t>※計算結果は申し出頂いた所得額での概算額です。実際の課税額と誤差が生じる可能性があります。</t>
    <rPh sb="1" eb="5">
      <t>ケイサンケッカ</t>
    </rPh>
    <rPh sb="6" eb="7">
      <t>モウ</t>
    </rPh>
    <rPh sb="8" eb="9">
      <t>デ</t>
    </rPh>
    <rPh sb="9" eb="10">
      <t>イタダ</t>
    </rPh>
    <rPh sb="12" eb="14">
      <t>ショトク</t>
    </rPh>
    <rPh sb="14" eb="15">
      <t>ガク</t>
    </rPh>
    <rPh sb="17" eb="19">
      <t>ガイサン</t>
    </rPh>
    <rPh sb="19" eb="20">
      <t>ガク</t>
    </rPh>
    <rPh sb="23" eb="25">
      <t>ジッサイ</t>
    </rPh>
    <rPh sb="26" eb="28">
      <t>カゼイ</t>
    </rPh>
    <rPh sb="28" eb="29">
      <t>ガク</t>
    </rPh>
    <rPh sb="30" eb="32">
      <t>ゴサ</t>
    </rPh>
    <rPh sb="33" eb="34">
      <t>ショウ</t>
    </rPh>
    <rPh sb="36" eb="39">
      <t>カノウセイ</t>
    </rPh>
    <phoneticPr fontId="2"/>
  </si>
  <si>
    <t>加入者氏名</t>
    <rPh sb="0" eb="3">
      <t>カニュウシャ</t>
    </rPh>
    <rPh sb="3" eb="5">
      <t>シメイ</t>
    </rPh>
    <phoneticPr fontId="2"/>
  </si>
  <si>
    <t>年齢</t>
    <rPh sb="0" eb="2">
      <t>ネンレイ</t>
    </rPh>
    <phoneticPr fontId="2"/>
  </si>
  <si>
    <t>総所得金額</t>
    <rPh sb="0" eb="3">
      <t>ソウショトク</t>
    </rPh>
    <rPh sb="3" eb="5">
      <t>キンガク</t>
    </rPh>
    <phoneticPr fontId="2"/>
  </si>
  <si>
    <t>〇医療給付費分：国民健康保険加入者の医療費の支払いに充てる財源（0～74歳）</t>
    <rPh sb="1" eb="3">
      <t>イリョウ</t>
    </rPh>
    <rPh sb="3" eb="5">
      <t>キュウフ</t>
    </rPh>
    <rPh sb="5" eb="6">
      <t>ヒ</t>
    </rPh>
    <rPh sb="6" eb="7">
      <t>ブン</t>
    </rPh>
    <rPh sb="8" eb="10">
      <t>コクミン</t>
    </rPh>
    <rPh sb="10" eb="12">
      <t>ケンコウ</t>
    </rPh>
    <rPh sb="12" eb="14">
      <t>ホケン</t>
    </rPh>
    <rPh sb="14" eb="17">
      <t>カニュウシャ</t>
    </rPh>
    <rPh sb="18" eb="21">
      <t>イリョウヒ</t>
    </rPh>
    <rPh sb="22" eb="24">
      <t>シハラ</t>
    </rPh>
    <rPh sb="26" eb="27">
      <t>ア</t>
    </rPh>
    <rPh sb="29" eb="31">
      <t>ザイゲン</t>
    </rPh>
    <rPh sb="36" eb="37">
      <t>サイ</t>
    </rPh>
    <phoneticPr fontId="2"/>
  </si>
  <si>
    <t>円</t>
    <rPh sb="0" eb="1">
      <t>エン</t>
    </rPh>
    <phoneticPr fontId="2"/>
  </si>
  <si>
    <t>×</t>
    <phoneticPr fontId="2"/>
  </si>
  <si>
    <t>％</t>
    <phoneticPr fontId="2"/>
  </si>
  <si>
    <t>税率</t>
    <rPh sb="0" eb="2">
      <t>ゼイリツ</t>
    </rPh>
    <phoneticPr fontId="2"/>
  </si>
  <si>
    <t>＝</t>
    <phoneticPr fontId="2"/>
  </si>
  <si>
    <t>①所得割額</t>
    <rPh sb="1" eb="3">
      <t>ショトク</t>
    </rPh>
    <rPh sb="3" eb="4">
      <t>ワリ</t>
    </rPh>
    <rPh sb="4" eb="5">
      <t>ガク</t>
    </rPh>
    <phoneticPr fontId="2"/>
  </si>
  <si>
    <t>＊所得割額</t>
    <rPh sb="1" eb="3">
      <t>ショトク</t>
    </rPh>
    <rPh sb="3" eb="4">
      <t>ワリ</t>
    </rPh>
    <rPh sb="4" eb="5">
      <t>ガク</t>
    </rPh>
    <phoneticPr fontId="2"/>
  </si>
  <si>
    <t>＊均等割額</t>
    <rPh sb="1" eb="4">
      <t>キントウワリ</t>
    </rPh>
    <rPh sb="4" eb="5">
      <t>ガク</t>
    </rPh>
    <phoneticPr fontId="2"/>
  </si>
  <si>
    <t>加入者数</t>
    <rPh sb="0" eb="3">
      <t>カニュウシャ</t>
    </rPh>
    <rPh sb="3" eb="4">
      <t>スウ</t>
    </rPh>
    <phoneticPr fontId="2"/>
  </si>
  <si>
    <t>人</t>
    <rPh sb="0" eb="1">
      <t>ニン</t>
    </rPh>
    <phoneticPr fontId="2"/>
  </si>
  <si>
    <t>税額</t>
    <rPh sb="0" eb="2">
      <t>ゼイガク</t>
    </rPh>
    <phoneticPr fontId="2"/>
  </si>
  <si>
    <t>②均等割額</t>
    <rPh sb="1" eb="4">
      <t>キントウワリ</t>
    </rPh>
    <rPh sb="4" eb="5">
      <t>ガク</t>
    </rPh>
    <phoneticPr fontId="2"/>
  </si>
  <si>
    <t>〇後期高齢者支援金分：後期高齢者医療制度を支援するための財源（0～74歳）</t>
    <rPh sb="1" eb="6">
      <t>コウキコウレイシャ</t>
    </rPh>
    <rPh sb="6" eb="8">
      <t>シエン</t>
    </rPh>
    <rPh sb="8" eb="9">
      <t>キン</t>
    </rPh>
    <rPh sb="9" eb="10">
      <t>ブン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シエン</t>
    </rPh>
    <rPh sb="28" eb="30">
      <t>ザイゲン</t>
    </rPh>
    <rPh sb="35" eb="36">
      <t>サイ</t>
    </rPh>
    <phoneticPr fontId="2"/>
  </si>
  <si>
    <t>〇介護納付金分：介護保険制度を支援するための財源（40～64歳）</t>
    <rPh sb="1" eb="3">
      <t>カイゴ</t>
    </rPh>
    <rPh sb="3" eb="6">
      <t>ノウフキン</t>
    </rPh>
    <rPh sb="6" eb="7">
      <t>ブン</t>
    </rPh>
    <rPh sb="8" eb="10">
      <t>カイゴ</t>
    </rPh>
    <rPh sb="10" eb="12">
      <t>ホケン</t>
    </rPh>
    <rPh sb="12" eb="14">
      <t>セイド</t>
    </rPh>
    <rPh sb="15" eb="17">
      <t>シエン</t>
    </rPh>
    <rPh sb="22" eb="24">
      <t>ザイゲン</t>
    </rPh>
    <rPh sb="30" eb="31">
      <t>サイ</t>
    </rPh>
    <phoneticPr fontId="2"/>
  </si>
  <si>
    <t>③所得割額</t>
    <rPh sb="1" eb="3">
      <t>ショトク</t>
    </rPh>
    <rPh sb="3" eb="4">
      <t>ワリ</t>
    </rPh>
    <rPh sb="4" eb="5">
      <t>ガク</t>
    </rPh>
    <phoneticPr fontId="2"/>
  </si>
  <si>
    <t>④均等割額</t>
    <rPh sb="1" eb="4">
      <t>キントウワリ</t>
    </rPh>
    <rPh sb="4" eb="5">
      <t>ガク</t>
    </rPh>
    <phoneticPr fontId="2"/>
  </si>
  <si>
    <t>⑤所得割額</t>
    <rPh sb="1" eb="3">
      <t>ショトク</t>
    </rPh>
    <rPh sb="3" eb="4">
      <t>ワリ</t>
    </rPh>
    <rPh sb="4" eb="5">
      <t>ガク</t>
    </rPh>
    <phoneticPr fontId="2"/>
  </si>
  <si>
    <t>⑥均等割額</t>
    <rPh sb="1" eb="4">
      <t>キントウワリ</t>
    </rPh>
    <rPh sb="4" eb="5">
      <t>ガク</t>
    </rPh>
    <phoneticPr fontId="2"/>
  </si>
  <si>
    <t>ー</t>
    <phoneticPr fontId="2"/>
  </si>
  <si>
    <t>基礎控除</t>
    <rPh sb="0" eb="2">
      <t>キソ</t>
    </rPh>
    <rPh sb="2" eb="4">
      <t>コウジョ</t>
    </rPh>
    <phoneticPr fontId="2"/>
  </si>
  <si>
    <t>　</t>
    <phoneticPr fontId="2"/>
  </si>
  <si>
    <t>合計（①+②）</t>
    <rPh sb="0" eb="2">
      <t>ゴウケイ</t>
    </rPh>
    <phoneticPr fontId="2"/>
  </si>
  <si>
    <t>合計（⑤+⑥）</t>
    <rPh sb="0" eb="2">
      <t>ゴウケイ</t>
    </rPh>
    <phoneticPr fontId="2"/>
  </si>
  <si>
    <t>合計（③+④）</t>
    <rPh sb="0" eb="2">
      <t>ゴウケイ</t>
    </rPh>
    <phoneticPr fontId="2"/>
  </si>
  <si>
    <t>⑦医療給付費分</t>
    <rPh sb="1" eb="7">
      <t>イリョウキュウフヒブン</t>
    </rPh>
    <phoneticPr fontId="2"/>
  </si>
  <si>
    <t>⑧後期高齢者支援金分</t>
    <rPh sb="1" eb="3">
      <t>コウキ</t>
    </rPh>
    <rPh sb="3" eb="6">
      <t>コウレイシャ</t>
    </rPh>
    <rPh sb="6" eb="8">
      <t>シエン</t>
    </rPh>
    <rPh sb="8" eb="9">
      <t>キン</t>
    </rPh>
    <rPh sb="9" eb="10">
      <t>ブン</t>
    </rPh>
    <phoneticPr fontId="2"/>
  </si>
  <si>
    <t>⑨介護納付金分</t>
    <rPh sb="1" eb="3">
      <t>カイゴ</t>
    </rPh>
    <rPh sb="3" eb="6">
      <t>ノウフキン</t>
    </rPh>
    <rPh sb="6" eb="7">
      <t>ブン</t>
    </rPh>
    <phoneticPr fontId="2"/>
  </si>
  <si>
    <t>+</t>
    <phoneticPr fontId="2"/>
  </si>
  <si>
    <t>※１回の支払額ではありません</t>
    <rPh sb="2" eb="3">
      <t>カイ</t>
    </rPh>
    <rPh sb="4" eb="6">
      <t>シハライ</t>
    </rPh>
    <rPh sb="6" eb="7">
      <t>ガク</t>
    </rPh>
    <phoneticPr fontId="2"/>
  </si>
  <si>
    <r>
      <t>年税額</t>
    </r>
    <r>
      <rPr>
        <sz val="10"/>
        <color theme="1"/>
        <rFont val="游ゴシック"/>
        <family val="3"/>
        <charset val="128"/>
        <scheme val="minor"/>
      </rPr>
      <t>（⑦+⑧+⑨）</t>
    </r>
    <rPh sb="0" eb="3">
      <t>ネンゼイガク</t>
    </rPh>
    <phoneticPr fontId="2"/>
  </si>
  <si>
    <t>＊この試算フォームは、簡易版のため、軽減等の計算をすることができません。</t>
    <rPh sb="3" eb="5">
      <t>シサン</t>
    </rPh>
    <rPh sb="11" eb="14">
      <t>カンイバン</t>
    </rPh>
    <rPh sb="18" eb="20">
      <t>ケイゲン</t>
    </rPh>
    <rPh sb="20" eb="21">
      <t>トウ</t>
    </rPh>
    <rPh sb="22" eb="24">
      <t>ケイサン</t>
    </rPh>
    <phoneticPr fontId="2"/>
  </si>
  <si>
    <t>＊75歳以上の方は後期高齢者医療保険制度に加入となるため、計算されません。</t>
    <rPh sb="3" eb="4">
      <t>サイ</t>
    </rPh>
    <rPh sb="4" eb="6">
      <t>イジョウ</t>
    </rPh>
    <rPh sb="7" eb="8">
      <t>カタ</t>
    </rPh>
    <rPh sb="9" eb="11">
      <t>コウキ</t>
    </rPh>
    <rPh sb="11" eb="14">
      <t>コウレイシャ</t>
    </rPh>
    <rPh sb="14" eb="16">
      <t>イリョウ</t>
    </rPh>
    <rPh sb="16" eb="18">
      <t>ホケン</t>
    </rPh>
    <rPh sb="18" eb="20">
      <t>セイド</t>
    </rPh>
    <rPh sb="21" eb="23">
      <t>カニュウ</t>
    </rPh>
    <rPh sb="29" eb="31">
      <t>ケイサン</t>
    </rPh>
    <phoneticPr fontId="2"/>
  </si>
  <si>
    <t>基礎控除</t>
    <rPh sb="0" eb="2">
      <t>キソ</t>
    </rPh>
    <rPh sb="2" eb="4">
      <t>コウジョ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</si>
  <si>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</si>
  <si>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3">
      <t>キントウワリ</t>
    </rPh>
    <phoneticPr fontId="2"/>
  </si>
  <si>
    <t>所得割率</t>
    <rPh sb="0" eb="3">
      <t>ショトクワリ</t>
    </rPh>
    <rPh sb="3" eb="4">
      <t>リツ</t>
    </rPh>
    <phoneticPr fontId="2"/>
  </si>
  <si>
    <t>均等割額</t>
    <rPh sb="0" eb="4">
      <t>キントウワリガク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</si>
  <si>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</si>
  <si>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</si>
  <si>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支援</t>
    <rPh sb="0" eb="2">
      <t>シエン</t>
    </rPh>
    <phoneticPr fontId="2"/>
  </si>
  <si>
    <t>医　療</t>
    <rPh sb="0" eb="1">
      <t>イ</t>
    </rPh>
    <rPh sb="2" eb="3">
      <t>リョウ</t>
    </rPh>
    <phoneticPr fontId="2"/>
  </si>
  <si>
    <t>支　援</t>
    <rPh sb="0" eb="1">
      <t>シ</t>
    </rPh>
    <rPh sb="2" eb="3">
      <t>エン</t>
    </rPh>
    <phoneticPr fontId="2"/>
  </si>
  <si>
    <t>介　護</t>
    <rPh sb="0" eb="1">
      <t>スケ</t>
    </rPh>
    <rPh sb="2" eb="3">
      <t>マモル</t>
    </rPh>
    <phoneticPr fontId="2"/>
  </si>
  <si>
    <t>限度額</t>
    <rPh sb="0" eb="2">
      <t>ゲンド</t>
    </rPh>
    <rPh sb="2" eb="3">
      <t>ガク</t>
    </rPh>
    <phoneticPr fontId="2"/>
  </si>
  <si>
    <t>円</t>
    <rPh sb="0" eb="1">
      <t>エン</t>
    </rPh>
    <phoneticPr fontId="2"/>
  </si>
  <si>
    <t>万</t>
    <rPh sb="0" eb="1">
      <t>マン</t>
    </rPh>
    <phoneticPr fontId="2"/>
  </si>
  <si>
    <t>(限度額</t>
    <rPh sb="1" eb="3">
      <t>ゲンド</t>
    </rPh>
    <rPh sb="3" eb="4">
      <t>ガク</t>
    </rPh>
    <phoneticPr fontId="2"/>
  </si>
  <si>
    <t>万円）</t>
    <rPh sb="0" eb="2">
      <t>マンエン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</si>
  <si>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</si>
  <si>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</si>
  <si>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</si>
  <si>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</si>
  <si>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</si>
  <si>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加入者数</t>
    <rPh sb="0" eb="3">
      <t>カニュウシャ</t>
    </rPh>
    <rPh sb="3" eb="4">
      <t>スウ</t>
    </rPh>
    <phoneticPr fontId="2"/>
  </si>
  <si>
    <t>人</t>
    <rPh sb="0" eb="1">
      <t>ニン</t>
    </rPh>
    <phoneticPr fontId="2"/>
  </si>
  <si>
    <t>算定基礎額</t>
    <rPh sb="0" eb="2">
      <t>サンテイ</t>
    </rPh>
    <rPh sb="2" eb="4">
      <t>キソ</t>
    </rPh>
    <rPh sb="4" eb="5">
      <t>ガク</t>
    </rPh>
    <phoneticPr fontId="2"/>
  </si>
  <si>
    <t>介護用</t>
    <rPh sb="0" eb="2">
      <t>カイゴ</t>
    </rPh>
    <rPh sb="2" eb="3">
      <t>ヨウ</t>
    </rPh>
    <phoneticPr fontId="2"/>
  </si>
  <si>
    <t>☆計算結果は１年間加入した場合の概算です。軽減や支払い回数・方法等については、担当窓口へお尋ねください。☆</t>
    <rPh sb="1" eb="3">
      <t>ケイサン</t>
    </rPh>
    <rPh sb="3" eb="5">
      <t>ケッカ</t>
    </rPh>
    <rPh sb="7" eb="9">
      <t>ネンカン</t>
    </rPh>
    <rPh sb="9" eb="11">
      <t>カニュウ</t>
    </rPh>
    <rPh sb="13" eb="15">
      <t>バアイ</t>
    </rPh>
    <rPh sb="16" eb="18">
      <t>ガイサン</t>
    </rPh>
    <phoneticPr fontId="2"/>
  </si>
  <si>
    <t>合計</t>
    <rPh sb="0" eb="2">
      <t>ゴウケイ</t>
    </rPh>
    <phoneticPr fontId="2"/>
  </si>
  <si>
    <t>年税額</t>
    <rPh sb="0" eb="3">
      <t>ネンゼイガク</t>
    </rPh>
    <phoneticPr fontId="2"/>
  </si>
  <si>
    <t>月額</t>
    <rPh sb="0" eb="2">
      <t>ゲツガク</t>
    </rPh>
    <phoneticPr fontId="2"/>
  </si>
  <si>
    <t>年齢</t>
    <rPh sb="0" eb="2">
      <t>ネンレイ</t>
    </rPh>
    <phoneticPr fontId="2"/>
  </si>
  <si>
    <t>550,999円まで</t>
    <rPh sb="7" eb="8">
      <t>エン</t>
    </rPh>
    <phoneticPr fontId="2"/>
  </si>
  <si>
    <t>8,500,000円以上</t>
    <rPh sb="9" eb="10">
      <t>エン</t>
    </rPh>
    <rPh sb="10" eb="12">
      <t>イジョウ</t>
    </rPh>
    <phoneticPr fontId="2"/>
  </si>
  <si>
    <t>0円</t>
    <rPh sb="1" eb="2">
      <t>エン</t>
    </rPh>
    <phoneticPr fontId="2"/>
  </si>
  <si>
    <t>給与収入-550,000円</t>
    <rPh sb="0" eb="2">
      <t>キュウヨ</t>
    </rPh>
    <rPh sb="2" eb="4">
      <t>シュウニュウ</t>
    </rPh>
    <rPh sb="12" eb="13">
      <t>エン</t>
    </rPh>
    <phoneticPr fontId="2"/>
  </si>
  <si>
    <t>1,069,000円</t>
    <rPh sb="9" eb="10">
      <t>エン</t>
    </rPh>
    <phoneticPr fontId="2"/>
  </si>
  <si>
    <t>1,070,000円</t>
    <rPh sb="9" eb="10">
      <t>エン</t>
    </rPh>
    <phoneticPr fontId="2"/>
  </si>
  <si>
    <t>1,072,000円</t>
    <rPh sb="9" eb="10">
      <t>エン</t>
    </rPh>
    <phoneticPr fontId="2"/>
  </si>
  <si>
    <t>1,074,000円</t>
    <rPh sb="9" eb="10">
      <t>エン</t>
    </rPh>
    <phoneticPr fontId="2"/>
  </si>
  <si>
    <t>給与収入金額の合計額を【４】で割って千円未満を切り捨て（算出金額：A)</t>
    <rPh sb="0" eb="2">
      <t>キュウヨ</t>
    </rPh>
    <rPh sb="2" eb="4">
      <t>シュウニュウ</t>
    </rPh>
    <rPh sb="4" eb="6">
      <t>キンガク</t>
    </rPh>
    <rPh sb="7" eb="9">
      <t>ゴウケイ</t>
    </rPh>
    <rPh sb="9" eb="10">
      <t>ガク</t>
    </rPh>
    <rPh sb="15" eb="16">
      <t>ワ</t>
    </rPh>
    <rPh sb="18" eb="19">
      <t>０００</t>
    </rPh>
    <rPh sb="19" eb="20">
      <t>エン</t>
    </rPh>
    <rPh sb="20" eb="22">
      <t>ミマン</t>
    </rPh>
    <rPh sb="23" eb="24">
      <t>キ</t>
    </rPh>
    <rPh sb="25" eb="26">
      <t>ス</t>
    </rPh>
    <rPh sb="28" eb="30">
      <t>サンシュツ</t>
    </rPh>
    <rPh sb="30" eb="32">
      <t>キンガク</t>
    </rPh>
    <phoneticPr fontId="2"/>
  </si>
  <si>
    <t>～</t>
    <phoneticPr fontId="2"/>
  </si>
  <si>
    <t>給与収入×0.9-1,100,000円</t>
    <rPh sb="0" eb="2">
      <t>キュウヨ</t>
    </rPh>
    <rPh sb="2" eb="4">
      <t>シュウニュウ</t>
    </rPh>
    <rPh sb="18" eb="19">
      <t>エン</t>
    </rPh>
    <phoneticPr fontId="2"/>
  </si>
  <si>
    <t>給与収入-1,950,000円</t>
    <rPh sb="0" eb="2">
      <t>キュウヨ</t>
    </rPh>
    <rPh sb="2" eb="4">
      <t>シュウニュウ</t>
    </rPh>
    <rPh sb="14" eb="15">
      <t>エン</t>
    </rPh>
    <phoneticPr fontId="2"/>
  </si>
  <si>
    <t>A×2.4+100,000円</t>
    <rPh sb="13" eb="14">
      <t>エン</t>
    </rPh>
    <phoneticPr fontId="2"/>
  </si>
  <si>
    <t>A×2.8-80,000円</t>
    <rPh sb="12" eb="13">
      <t>エン</t>
    </rPh>
    <phoneticPr fontId="2"/>
  </si>
  <si>
    <t>A×3.2-440,000円</t>
    <rPh sb="13" eb="14">
      <t>エン</t>
    </rPh>
    <phoneticPr fontId="2"/>
  </si>
  <si>
    <t>給与収入</t>
    <rPh sb="0" eb="2">
      <t>キュウヨ</t>
    </rPh>
    <rPh sb="2" eb="4">
      <t>シュウニュウ</t>
    </rPh>
    <phoneticPr fontId="2"/>
  </si>
  <si>
    <t>給与所得</t>
    <rPh sb="0" eb="2">
      <t>キュウヨ</t>
    </rPh>
    <rPh sb="2" eb="4">
      <t>ショトク</t>
    </rPh>
    <phoneticPr fontId="2"/>
  </si>
  <si>
    <t>０～1,299,999円</t>
    <rPh sb="11" eb="12">
      <t>エン</t>
    </rPh>
    <phoneticPr fontId="2"/>
  </si>
  <si>
    <t>1,300,000～4,099,999円</t>
    <rPh sb="19" eb="20">
      <t>エン</t>
    </rPh>
    <phoneticPr fontId="2"/>
  </si>
  <si>
    <t>4,100,000～7,699,999円</t>
    <rPh sb="19" eb="20">
      <t>エン</t>
    </rPh>
    <phoneticPr fontId="2"/>
  </si>
  <si>
    <t>7,700,000～9,999,999円</t>
    <rPh sb="19" eb="20">
      <t>エン</t>
    </rPh>
    <phoneticPr fontId="2"/>
  </si>
  <si>
    <t>10,000,000円～</t>
    <rPh sb="10" eb="11">
      <t>エン</t>
    </rPh>
    <phoneticPr fontId="2"/>
  </si>
  <si>
    <t>0～3,299,999円</t>
    <rPh sb="11" eb="12">
      <t>エン</t>
    </rPh>
    <phoneticPr fontId="2"/>
  </si>
  <si>
    <t>3,300,000～4,099,999円</t>
    <rPh sb="19" eb="20">
      <t>エン</t>
    </rPh>
    <phoneticPr fontId="2"/>
  </si>
  <si>
    <t>×0.75-275,000</t>
    <phoneticPr fontId="2"/>
  </si>
  <si>
    <t>×0.85-685,000</t>
    <phoneticPr fontId="2"/>
  </si>
  <si>
    <t>×0.95-1,455,000円</t>
    <rPh sb="15" eb="16">
      <t>エン</t>
    </rPh>
    <phoneticPr fontId="2"/>
  </si>
  <si>
    <t>-600,000円</t>
    <rPh sb="8" eb="9">
      <t>エン</t>
    </rPh>
    <phoneticPr fontId="2"/>
  </si>
  <si>
    <t>-1,955,000円</t>
    <rPh sb="10" eb="11">
      <t>エン</t>
    </rPh>
    <phoneticPr fontId="2"/>
  </si>
  <si>
    <t>(A)</t>
    <phoneticPr fontId="2"/>
  </si>
  <si>
    <t>-500,000円</t>
    <rPh sb="8" eb="9">
      <t>エン</t>
    </rPh>
    <phoneticPr fontId="2"/>
  </si>
  <si>
    <t>×0.75-175,000円</t>
    <rPh sb="13" eb="14">
      <t>エン</t>
    </rPh>
    <phoneticPr fontId="2"/>
  </si>
  <si>
    <t>×0.85-585,000円</t>
    <rPh sb="13" eb="14">
      <t>エン</t>
    </rPh>
    <phoneticPr fontId="2"/>
  </si>
  <si>
    <t>×0.95-1,355,000円</t>
    <rPh sb="15" eb="16">
      <t>エン</t>
    </rPh>
    <phoneticPr fontId="2"/>
  </si>
  <si>
    <t>-1,855,000円</t>
    <rPh sb="10" eb="11">
      <t>エン</t>
    </rPh>
    <phoneticPr fontId="2"/>
  </si>
  <si>
    <t>-400,000円</t>
    <rPh sb="8" eb="9">
      <t>エン</t>
    </rPh>
    <phoneticPr fontId="2"/>
  </si>
  <si>
    <t>×0.75-75,000円</t>
    <rPh sb="12" eb="13">
      <t>エン</t>
    </rPh>
    <phoneticPr fontId="2"/>
  </si>
  <si>
    <t>×0.85-485,000円</t>
    <rPh sb="13" eb="14">
      <t>エン</t>
    </rPh>
    <phoneticPr fontId="2"/>
  </si>
  <si>
    <t>×0.95-1,255,000円</t>
    <rPh sb="15" eb="16">
      <t>エン</t>
    </rPh>
    <phoneticPr fontId="2"/>
  </si>
  <si>
    <t>-1,755,000円</t>
    <rPh sb="10" eb="11">
      <t>エン</t>
    </rPh>
    <phoneticPr fontId="2"/>
  </si>
  <si>
    <t>-1,100,000円</t>
    <rPh sb="10" eb="11">
      <t>エン</t>
    </rPh>
    <phoneticPr fontId="2"/>
  </si>
  <si>
    <t>-1,000,000円</t>
    <rPh sb="10" eb="11">
      <t>エン</t>
    </rPh>
    <phoneticPr fontId="2"/>
  </si>
  <si>
    <t>-900,000円</t>
    <rPh sb="8" eb="9">
      <t>エン</t>
    </rPh>
    <phoneticPr fontId="2"/>
  </si>
  <si>
    <t>65歳未満</t>
    <rPh sb="2" eb="3">
      <t>サイ</t>
    </rPh>
    <rPh sb="3" eb="5">
      <t>ミマン</t>
    </rPh>
    <phoneticPr fontId="2"/>
  </si>
  <si>
    <t>65歳以上</t>
    <rPh sb="2" eb="5">
      <t>サイイジョウ</t>
    </rPh>
    <phoneticPr fontId="2"/>
  </si>
  <si>
    <t>1,000万円以下</t>
    <rPh sb="5" eb="7">
      <t>マンエン</t>
    </rPh>
    <rPh sb="7" eb="9">
      <t>イカ</t>
    </rPh>
    <phoneticPr fontId="2"/>
  </si>
  <si>
    <t>公的年金等雑所得以外の所得に係る合計所得金額</t>
    <rPh sb="0" eb="4">
      <t>コウテキネンキン</t>
    </rPh>
    <rPh sb="4" eb="5">
      <t>ナド</t>
    </rPh>
    <rPh sb="5" eb="8">
      <t>ザツショトク</t>
    </rPh>
    <rPh sb="8" eb="10">
      <t>イガイ</t>
    </rPh>
    <rPh sb="11" eb="13">
      <t>ショトク</t>
    </rPh>
    <rPh sb="14" eb="15">
      <t>カカ</t>
    </rPh>
    <rPh sb="16" eb="22">
      <t>ゴウケイショトクキンガク</t>
    </rPh>
    <phoneticPr fontId="2"/>
  </si>
  <si>
    <t>公的年金等雑所得金額</t>
    <rPh sb="0" eb="2">
      <t>コウテキ</t>
    </rPh>
    <rPh sb="2" eb="4">
      <t>ネンキン</t>
    </rPh>
    <rPh sb="4" eb="5">
      <t>トウ</t>
    </rPh>
    <rPh sb="5" eb="8">
      <t>ザツショトク</t>
    </rPh>
    <rPh sb="8" eb="10">
      <t>キンガク</t>
    </rPh>
    <phoneticPr fontId="2"/>
  </si>
  <si>
    <t>課税のもととなる所得金額</t>
    <rPh sb="0" eb="2">
      <t>カゼイ</t>
    </rPh>
    <rPh sb="8" eb="10">
      <t>ショトク</t>
    </rPh>
    <rPh sb="10" eb="12">
      <t>キンガク</t>
    </rPh>
    <phoneticPr fontId="2"/>
  </si>
  <si>
    <t>課税のもととなる所得金額の世帯合計</t>
    <rPh sb="0" eb="2">
      <t>カゼイ</t>
    </rPh>
    <rPh sb="8" eb="10">
      <t>ショトク</t>
    </rPh>
    <rPh sb="10" eb="12">
      <t>キンガク</t>
    </rPh>
    <rPh sb="13" eb="15">
      <t>セタイ</t>
    </rPh>
    <rPh sb="15" eb="17">
      <t>ゴウケイ</t>
    </rPh>
    <phoneticPr fontId="2"/>
  </si>
  <si>
    <t>1,000万超え2,000万以下</t>
    <rPh sb="5" eb="6">
      <t>マン</t>
    </rPh>
    <rPh sb="6" eb="7">
      <t>コ</t>
    </rPh>
    <rPh sb="13" eb="14">
      <t>マン</t>
    </rPh>
    <rPh sb="14" eb="16">
      <t>イカ</t>
    </rPh>
    <phoneticPr fontId="2"/>
  </si>
  <si>
    <t>2,000万超え</t>
    <rPh sb="5" eb="6">
      <t>マン</t>
    </rPh>
    <rPh sb="6" eb="7">
      <t>コ</t>
    </rPh>
    <phoneticPr fontId="2"/>
  </si>
  <si>
    <t>＊加入者氏名・年齢・令和６年中の総所得金額を入力してください。</t>
    <rPh sb="1" eb="4">
      <t>カニュウシャ</t>
    </rPh>
    <rPh sb="4" eb="6">
      <t>シメイ</t>
    </rPh>
    <rPh sb="7" eb="9">
      <t>ネンレイ</t>
    </rPh>
    <rPh sb="10" eb="12">
      <t>レイワ</t>
    </rPh>
    <rPh sb="13" eb="14">
      <t>ネン</t>
    </rPh>
    <rPh sb="14" eb="15">
      <t>チュウ</t>
    </rPh>
    <rPh sb="16" eb="19">
      <t>ソウショトク</t>
    </rPh>
    <rPh sb="19" eb="21">
      <t>キンガク</t>
    </rPh>
    <rPh sb="22" eb="24">
      <t>ニュウリョク</t>
    </rPh>
    <phoneticPr fontId="2"/>
  </si>
  <si>
    <t>令和７年度</t>
    <rPh sb="0" eb="2">
      <t>レイワ</t>
    </rPh>
    <rPh sb="3" eb="5">
      <t>ネンド</t>
    </rPh>
    <phoneticPr fontId="2"/>
  </si>
  <si>
    <t>受給者の年齢
（R6年12月31日時点）</t>
    <rPh sb="0" eb="3">
      <t>ジュキュウシャ</t>
    </rPh>
    <rPh sb="4" eb="6">
      <t>ネンレイ</t>
    </rPh>
    <rPh sb="10" eb="11">
      <t>ネン</t>
    </rPh>
    <rPh sb="13" eb="14">
      <t>ガツ</t>
    </rPh>
    <rPh sb="16" eb="17">
      <t>ニチ</t>
    </rPh>
    <rPh sb="17" eb="1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</si>
</sst>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,000&quot;円&quot;"/>
    <numFmt numFmtId="177" formatCode="#,##0_ "/>
    <numFmt numFmtId="178" formatCode="\(&quot;1か月あたり約&quot;\ 0,000\ &quot;円&quot;\)"/>
  </numFmts>
  <fonts count="20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 val="double"/>
      <sz val="12"/>
      <name val="游ゴシック"/>
      <family val="3"/>
      <charset val="128"/>
      <scheme val="minor"/>
    </font>
    <font>
      <u val="double"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DEA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slantDashDot">
        <color auto="1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slantDashDot">
        <color auto="1"/>
      </right>
      <top style="slantDashDot">
        <color auto="1"/>
      </top>
      <bottom style="thin">
        <color auto="1"/>
      </bottom>
      <diagonal/>
    </border>
    <border>
      <left style="slantDashDot">
        <color auto="1"/>
      </left>
      <right/>
      <top style="thin">
        <color auto="1"/>
      </top>
      <bottom style="thin">
        <color auto="1"/>
      </bottom>
      <diagonal/>
    </border>
    <border>
      <left/>
      <right style="slantDashDot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thin">
        <color auto="1"/>
      </top>
      <bottom style="slantDashDot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slantDashDot">
        <color auto="1"/>
      </right>
      <top style="thin">
        <color auto="1"/>
      </top>
      <bottom style="slantDashDot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auto="1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hair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hair">
        <color auto="1"/>
      </right>
      <top style="dotted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dotted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>
      <alignment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38" fontId="15" fillId="4" borderId="7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0" applyNumberFormat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Border="1">
      <alignment vertical="center"/>
    </xf>
    <xf numFmtId="0" fontId="0" fillId="0" borderId="0" xfId="0" applyFill="1" applyBorder="1" applyAlignment="1">
      <alignment vertical="center" shrinkToFit="1"/>
    </xf>
    <xf numFmtId="10" fontId="14" fillId="0" borderId="0" xfId="0" applyNumberFormat="1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NumberFormat="1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38" fontId="14" fillId="0" borderId="0" xfId="0" applyNumberFormat="1" applyFont="1" applyFill="1" applyBorder="1" applyAlignment="1">
      <alignment vertical="center"/>
    </xf>
    <xf numFmtId="0" fontId="0" fillId="0" borderId="21" xfId="0" applyBorder="1">
      <alignment vertical="center"/>
    </xf>
    <xf numFmtId="0" fontId="15" fillId="0" borderId="0" xfId="0" applyFont="1" applyAlignment="1">
      <alignment vertical="center"/>
    </xf>
    <xf numFmtId="0" fontId="14" fillId="0" borderId="8" xfId="0" applyFont="1" applyBorder="1">
      <alignment vertical="center"/>
    </xf>
    <xf numFmtId="0" fontId="15" fillId="0" borderId="8" xfId="0" applyFont="1" applyBorder="1">
      <alignment vertical="center"/>
    </xf>
    <xf numFmtId="0" fontId="14" fillId="0" borderId="24" xfId="0" applyFont="1" applyBorder="1">
      <alignment vertical="center"/>
    </xf>
    <xf numFmtId="0" fontId="15" fillId="0" borderId="24" xfId="0" applyFont="1" applyBorder="1">
      <alignment vertical="center"/>
    </xf>
    <xf numFmtId="0" fontId="0" fillId="0" borderId="3" xfId="0" applyBorder="1">
      <alignment vertical="center"/>
    </xf>
    <xf numFmtId="0" fontId="14" fillId="0" borderId="3" xfId="0" applyFont="1" applyFill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/>
    </xf>
    <xf numFmtId="0" fontId="14" fillId="0" borderId="22" xfId="0" applyFont="1" applyFill="1" applyBorder="1" applyAlignment="1">
      <alignment vertical="center"/>
    </xf>
    <xf numFmtId="0" fontId="0" fillId="0" borderId="3" xfId="0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9" borderId="35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55" xfId="0" applyFill="1" applyBorder="1">
      <alignment vertical="center"/>
    </xf>
    <xf numFmtId="0" fontId="0" fillId="6" borderId="54" xfId="0" applyFill="1" applyBorder="1">
      <alignment vertical="center"/>
    </xf>
    <xf numFmtId="49" fontId="0" fillId="6" borderId="54" xfId="0" applyNumberFormat="1" applyFill="1" applyBorder="1">
      <alignment vertical="center"/>
    </xf>
    <xf numFmtId="0" fontId="0" fillId="11" borderId="55" xfId="0" applyFill="1" applyBorder="1">
      <alignment vertical="center"/>
    </xf>
    <xf numFmtId="0" fontId="0" fillId="11" borderId="54" xfId="0" applyFill="1" applyBorder="1">
      <alignment vertical="center"/>
    </xf>
    <xf numFmtId="49" fontId="0" fillId="11" borderId="54" xfId="0" applyNumberFormat="1" applyFill="1" applyBorder="1">
      <alignment vertical="center"/>
    </xf>
    <xf numFmtId="0" fontId="0" fillId="11" borderId="64" xfId="0" applyFill="1" applyBorder="1">
      <alignment vertical="center"/>
    </xf>
    <xf numFmtId="0" fontId="0" fillId="11" borderId="62" xfId="0" applyFill="1" applyBorder="1">
      <alignment vertical="center"/>
    </xf>
    <xf numFmtId="49" fontId="0" fillId="11" borderId="62" xfId="0" applyNumberFormat="1" applyFill="1" applyBorder="1">
      <alignment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8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4" fillId="0" borderId="27" xfId="0" applyNumberFormat="1" applyFont="1" applyBorder="1" applyAlignment="1">
      <alignment horizontal="center" vertical="center"/>
    </xf>
    <xf numFmtId="0" fontId="14" fillId="0" borderId="28" xfId="0" applyNumberFormat="1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1" fontId="14" fillId="0" borderId="23" xfId="0" applyNumberFormat="1" applyFont="1" applyBorder="1" applyAlignment="1">
      <alignment horizontal="center" vertical="center" shrinkToFit="1"/>
    </xf>
    <xf numFmtId="1" fontId="14" fillId="0" borderId="7" xfId="0" applyNumberFormat="1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horizontal="left"/>
    </xf>
    <xf numFmtId="0" fontId="15" fillId="0" borderId="24" xfId="0" applyFont="1" applyBorder="1" applyAlignment="1">
      <alignment vertical="center"/>
    </xf>
    <xf numFmtId="0" fontId="14" fillId="0" borderId="8" xfId="0" applyFont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38" fontId="13" fillId="0" borderId="9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38" fontId="13" fillId="0" borderId="9" xfId="1" applyFont="1" applyBorder="1" applyAlignment="1" applyProtection="1">
      <alignment horizontal="center" vertical="center"/>
      <protection hidden="1"/>
    </xf>
    <xf numFmtId="38" fontId="13" fillId="0" borderId="1" xfId="1" applyFont="1" applyBorder="1" applyAlignment="1" applyProtection="1">
      <alignment horizontal="center" vertical="center"/>
      <protection hidden="1"/>
    </xf>
    <xf numFmtId="0" fontId="0" fillId="5" borderId="4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0" fillId="5" borderId="8" xfId="0" applyFill="1" applyBorder="1" applyAlignment="1">
      <alignment horizontal="center" vertical="top"/>
    </xf>
    <xf numFmtId="0" fontId="0" fillId="6" borderId="0" xfId="0" applyFill="1" applyBorder="1" applyAlignment="1">
      <alignment horizontal="left" vertical="center"/>
    </xf>
    <xf numFmtId="0" fontId="15" fillId="0" borderId="3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38" fontId="14" fillId="4" borderId="6" xfId="1" applyFont="1" applyFill="1" applyBorder="1" applyAlignment="1">
      <alignment horizontal="center" vertical="center"/>
    </xf>
    <xf numFmtId="38" fontId="14" fillId="4" borderId="7" xfId="1" applyFont="1" applyFill="1" applyBorder="1" applyAlignment="1">
      <alignment horizontal="center" vertical="center"/>
    </xf>
    <xf numFmtId="38" fontId="16" fillId="4" borderId="6" xfId="1" applyFont="1" applyFill="1" applyBorder="1" applyAlignment="1">
      <alignment horizontal="center" vertical="center"/>
    </xf>
    <xf numFmtId="38" fontId="16" fillId="4" borderId="7" xfId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38" fontId="16" fillId="4" borderId="3" xfId="1" applyFont="1" applyFill="1" applyBorder="1" applyAlignment="1">
      <alignment horizontal="center" vertical="center"/>
    </xf>
    <xf numFmtId="38" fontId="16" fillId="4" borderId="20" xfId="1" applyFont="1" applyFill="1" applyBorder="1" applyAlignment="1">
      <alignment horizontal="center" vertical="center"/>
    </xf>
    <xf numFmtId="0" fontId="14" fillId="4" borderId="3" xfId="2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38" fontId="13" fillId="7" borderId="6" xfId="1" applyFont="1" applyFill="1" applyBorder="1" applyAlignment="1" applyProtection="1">
      <alignment horizontal="center" vertical="center"/>
      <protection locked="0"/>
    </xf>
    <xf numFmtId="38" fontId="13" fillId="7" borderId="7" xfId="1" applyFont="1" applyFill="1" applyBorder="1" applyAlignment="1" applyProtection="1">
      <alignment horizontal="center" vertical="center"/>
      <protection locked="0"/>
    </xf>
    <xf numFmtId="38" fontId="13" fillId="7" borderId="8" xfId="1" applyFont="1" applyFill="1" applyBorder="1" applyAlignment="1" applyProtection="1">
      <alignment horizontal="center" vertical="center"/>
      <protection locked="0"/>
    </xf>
    <xf numFmtId="38" fontId="13" fillId="0" borderId="3" xfId="0" applyNumberFormat="1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hidden="1"/>
    </xf>
    <xf numFmtId="38" fontId="15" fillId="4" borderId="3" xfId="1" applyFont="1" applyFill="1" applyBorder="1" applyAlignment="1">
      <alignment horizontal="center" vertical="center"/>
    </xf>
    <xf numFmtId="0" fontId="15" fillId="4" borderId="3" xfId="2" applyNumberFormat="1" applyFont="1" applyFill="1" applyBorder="1" applyAlignment="1">
      <alignment horizontal="center" vertical="center"/>
    </xf>
    <xf numFmtId="38" fontId="14" fillId="4" borderId="3" xfId="1" applyFont="1" applyFill="1" applyBorder="1" applyAlignment="1">
      <alignment horizontal="center" vertical="center"/>
    </xf>
    <xf numFmtId="38" fontId="15" fillId="4" borderId="6" xfId="1" applyFont="1" applyFill="1" applyBorder="1" applyAlignment="1">
      <alignment horizontal="center" vertical="center"/>
    </xf>
    <xf numFmtId="38" fontId="15" fillId="4" borderId="7" xfId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top" shrinkToFit="1"/>
    </xf>
    <xf numFmtId="0" fontId="0" fillId="5" borderId="7" xfId="0" applyFill="1" applyBorder="1" applyAlignment="1">
      <alignment horizontal="center" vertical="top" shrinkToFit="1"/>
    </xf>
    <xf numFmtId="0" fontId="0" fillId="5" borderId="8" xfId="0" applyFill="1" applyBorder="1" applyAlignment="1">
      <alignment horizontal="center" vertical="top" shrinkToFit="1"/>
    </xf>
    <xf numFmtId="0" fontId="0" fillId="7" borderId="3" xfId="0" applyFill="1" applyBorder="1" applyAlignment="1" applyProtection="1">
      <alignment horizontal="center" vertical="center"/>
      <protection locked="0"/>
    </xf>
    <xf numFmtId="38" fontId="13" fillId="0" borderId="3" xfId="1" applyFont="1" applyBorder="1" applyAlignment="1" applyProtection="1">
      <alignment horizontal="center" vertical="center"/>
      <protection hidden="1"/>
    </xf>
    <xf numFmtId="38" fontId="13" fillId="0" borderId="6" xfId="1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38" fontId="13" fillId="7" borderId="3" xfId="1" applyFont="1" applyFill="1" applyBorder="1" applyAlignment="1" applyProtection="1">
      <alignment horizontal="center" vertical="center"/>
      <protection locked="0"/>
    </xf>
    <xf numFmtId="38" fontId="13" fillId="0" borderId="7" xfId="1" applyFont="1" applyBorder="1" applyAlignment="1" applyProtection="1">
      <alignment horizontal="center" vertical="center"/>
      <protection hidden="1"/>
    </xf>
    <xf numFmtId="0" fontId="0" fillId="5" borderId="4" xfId="0" applyFill="1" applyBorder="1" applyAlignment="1">
      <alignment horizontal="center" vertical="top" shrinkToFit="1"/>
    </xf>
    <xf numFmtId="0" fontId="0" fillId="5" borderId="2" xfId="0" applyFill="1" applyBorder="1" applyAlignment="1">
      <alignment horizontal="center" vertical="top" shrinkToFit="1"/>
    </xf>
    <xf numFmtId="0" fontId="0" fillId="5" borderId="5" xfId="0" applyFill="1" applyBorder="1" applyAlignment="1">
      <alignment horizontal="center" vertical="top" shrinkToFit="1"/>
    </xf>
    <xf numFmtId="38" fontId="13" fillId="0" borderId="6" xfId="0" applyNumberFormat="1" applyFont="1" applyBorder="1" applyAlignment="1" applyProtection="1">
      <alignment horizontal="center" vertical="center"/>
      <protection hidden="1"/>
    </xf>
    <xf numFmtId="38" fontId="13" fillId="0" borderId="7" xfId="0" applyNumberFormat="1" applyFont="1" applyBorder="1" applyAlignment="1" applyProtection="1">
      <alignment horizontal="center" vertical="center"/>
      <protection hidden="1"/>
    </xf>
    <xf numFmtId="0" fontId="0" fillId="3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38" fontId="13" fillId="0" borderId="6" xfId="1" applyFont="1" applyBorder="1" applyAlignment="1" applyProtection="1">
      <alignment horizontal="center" vertical="center" shrinkToFit="1"/>
      <protection hidden="1"/>
    </xf>
    <xf numFmtId="38" fontId="13" fillId="0" borderId="7" xfId="1" applyFont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8" fontId="13" fillId="0" borderId="16" xfId="1" applyFont="1" applyBorder="1" applyAlignment="1" applyProtection="1">
      <alignment horizontal="center" vertical="center" shrinkToFit="1"/>
      <protection hidden="1"/>
    </xf>
    <xf numFmtId="38" fontId="13" fillId="0" borderId="17" xfId="1" applyFont="1" applyBorder="1" applyAlignment="1" applyProtection="1">
      <alignment horizontal="center" vertical="center" shrinkToFit="1"/>
      <protection hidden="1"/>
    </xf>
    <xf numFmtId="0" fontId="0" fillId="5" borderId="9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10" xfId="0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178" fontId="0" fillId="0" borderId="0" xfId="0" applyNumberFormat="1" applyBorder="1" applyAlignment="1">
      <alignment horizontal="center" vertical="center" shrinkToFit="1"/>
    </xf>
    <xf numFmtId="176" fontId="0" fillId="9" borderId="42" xfId="0" applyNumberFormat="1" applyFill="1" applyBorder="1" applyAlignment="1">
      <alignment horizontal="center" vertical="center"/>
    </xf>
    <xf numFmtId="176" fontId="0" fillId="9" borderId="35" xfId="0" applyNumberFormat="1" applyFill="1" applyBorder="1" applyAlignment="1">
      <alignment horizontal="center" vertical="center"/>
    </xf>
    <xf numFmtId="176" fontId="0" fillId="9" borderId="44" xfId="0" applyNumberFormat="1" applyFill="1" applyBorder="1" applyAlignment="1">
      <alignment horizontal="center" vertical="center"/>
    </xf>
    <xf numFmtId="176" fontId="0" fillId="9" borderId="45" xfId="0" applyNumberFormat="1" applyFill="1" applyBorder="1" applyAlignment="1">
      <alignment horizontal="center" vertical="center"/>
    </xf>
    <xf numFmtId="176" fontId="3" fillId="8" borderId="38" xfId="0" applyNumberFormat="1" applyFont="1" applyFill="1" applyBorder="1" applyAlignment="1">
      <alignment horizontal="center" vertical="center"/>
    </xf>
    <xf numFmtId="176" fontId="3" fillId="8" borderId="39" xfId="0" applyNumberFormat="1" applyFont="1" applyFill="1" applyBorder="1" applyAlignment="1">
      <alignment horizontal="center" vertical="center"/>
    </xf>
    <xf numFmtId="176" fontId="3" fillId="8" borderId="40" xfId="0" applyNumberFormat="1" applyFont="1" applyFill="1" applyBorder="1" applyAlignment="1">
      <alignment horizontal="center" vertical="center"/>
    </xf>
    <xf numFmtId="176" fontId="0" fillId="9" borderId="36" xfId="0" applyNumberForma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0" fontId="0" fillId="9" borderId="47" xfId="0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9" borderId="47" xfId="0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0" fontId="0" fillId="9" borderId="48" xfId="0" applyFill="1" applyBorder="1" applyAlignment="1">
      <alignment horizontal="center" vertical="center"/>
    </xf>
    <xf numFmtId="176" fontId="0" fillId="6" borderId="60" xfId="0" applyNumberFormat="1" applyFill="1" applyBorder="1" applyAlignment="1">
      <alignment horizontal="center" vertical="center" textRotation="255"/>
    </xf>
    <xf numFmtId="176" fontId="0" fillId="11" borderId="60" xfId="0" applyNumberFormat="1" applyFill="1" applyBorder="1" applyAlignment="1">
      <alignment horizontal="center" vertical="center" textRotation="255"/>
    </xf>
    <xf numFmtId="176" fontId="0" fillId="11" borderId="61" xfId="0" applyNumberFormat="1" applyFill="1" applyBorder="1" applyAlignment="1">
      <alignment horizontal="center" vertical="center" textRotation="255"/>
    </xf>
    <xf numFmtId="0" fontId="0" fillId="11" borderId="62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0" fontId="0" fillId="11" borderId="54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176" fontId="0" fillId="11" borderId="54" xfId="0" applyNumberFormat="1" applyFill="1" applyBorder="1" applyAlignment="1">
      <alignment horizontal="center" vertical="center"/>
    </xf>
    <xf numFmtId="176" fontId="0" fillId="11" borderId="37" xfId="0" applyNumberFormat="1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49" fontId="0" fillId="11" borderId="62" xfId="0" applyNumberFormat="1" applyFill="1" applyBorder="1" applyAlignment="1">
      <alignment horizontal="left" vertical="center"/>
    </xf>
    <xf numFmtId="49" fontId="0" fillId="11" borderId="54" xfId="0" applyNumberFormat="1" applyFill="1" applyBorder="1" applyAlignment="1">
      <alignment horizontal="left" vertical="center"/>
    </xf>
    <xf numFmtId="49" fontId="0" fillId="11" borderId="46" xfId="0" applyNumberFormat="1" applyFill="1" applyBorder="1" applyAlignment="1">
      <alignment horizontal="left" vertical="center"/>
    </xf>
    <xf numFmtId="49" fontId="0" fillId="11" borderId="43" xfId="0" applyNumberFormat="1" applyFill="1" applyBorder="1" applyAlignment="1">
      <alignment horizontal="left" vertical="center"/>
    </xf>
    <xf numFmtId="176" fontId="0" fillId="10" borderId="56" xfId="0" applyNumberFormat="1" applyFill="1" applyBorder="1" applyAlignment="1">
      <alignment horizontal="center" vertical="center" wrapText="1"/>
    </xf>
    <xf numFmtId="176" fontId="0" fillId="10" borderId="57" xfId="0" applyNumberFormat="1" applyFill="1" applyBorder="1" applyAlignment="1">
      <alignment horizontal="center" vertical="center"/>
    </xf>
    <xf numFmtId="176" fontId="0" fillId="10" borderId="58" xfId="0" applyNumberFormat="1" applyFill="1" applyBorder="1" applyAlignment="1">
      <alignment horizontal="center" vertical="center"/>
    </xf>
    <xf numFmtId="176" fontId="0" fillId="10" borderId="60" xfId="0" applyNumberFormat="1" applyFill="1" applyBorder="1" applyAlignment="1">
      <alignment horizontal="center" vertical="center"/>
    </xf>
    <xf numFmtId="176" fontId="0" fillId="10" borderId="54" xfId="0" applyNumberFormat="1" applyFill="1" applyBorder="1" applyAlignment="1">
      <alignment horizontal="center" vertical="center"/>
    </xf>
    <xf numFmtId="176" fontId="0" fillId="10" borderId="37" xfId="0" applyNumberFormat="1" applyFill="1" applyBorder="1" applyAlignment="1">
      <alignment horizontal="center" vertical="center"/>
    </xf>
    <xf numFmtId="49" fontId="0" fillId="6" borderId="54" xfId="0" applyNumberFormat="1" applyFill="1" applyBorder="1" applyAlignment="1">
      <alignment horizontal="left" vertical="center"/>
    </xf>
    <xf numFmtId="49" fontId="0" fillId="6" borderId="43" xfId="0" applyNumberFormat="1" applyFill="1" applyBorder="1" applyAlignment="1">
      <alignment horizontal="left" vertical="center"/>
    </xf>
    <xf numFmtId="49" fontId="0" fillId="6" borderId="54" xfId="0" applyNumberFormat="1" applyFill="1" applyBorder="1" applyAlignment="1">
      <alignment vertical="center"/>
    </xf>
    <xf numFmtId="49" fontId="0" fillId="6" borderId="43" xfId="0" applyNumberFormat="1" applyFill="1" applyBorder="1" applyAlignment="1">
      <alignment vertical="center"/>
    </xf>
    <xf numFmtId="49" fontId="0" fillId="10" borderId="54" xfId="0" applyNumberFormat="1" applyFill="1" applyBorder="1" applyAlignment="1">
      <alignment horizontal="center" vertical="center"/>
    </xf>
    <xf numFmtId="49" fontId="0" fillId="10" borderId="43" xfId="0" applyNumberFormat="1" applyFill="1" applyBorder="1" applyAlignment="1">
      <alignment horizontal="center" vertical="center"/>
    </xf>
    <xf numFmtId="49" fontId="0" fillId="10" borderId="55" xfId="0" applyNumberFormat="1" applyFill="1" applyBorder="1" applyAlignment="1">
      <alignment horizontal="center" vertical="center"/>
    </xf>
    <xf numFmtId="0" fontId="0" fillId="10" borderId="55" xfId="0" applyFill="1" applyBorder="1" applyAlignment="1">
      <alignment horizontal="left" vertical="center"/>
    </xf>
    <xf numFmtId="0" fontId="0" fillId="10" borderId="54" xfId="0" applyFill="1" applyBorder="1" applyAlignment="1">
      <alignment horizontal="left" vertical="center"/>
    </xf>
    <xf numFmtId="0" fontId="0" fillId="10" borderId="43" xfId="0" applyFill="1" applyBorder="1" applyAlignment="1">
      <alignment horizontal="left" vertical="center"/>
    </xf>
    <xf numFmtId="0" fontId="0" fillId="10" borderId="59" xfId="0" applyFill="1" applyBorder="1" applyAlignment="1">
      <alignment horizontal="left" vertical="center"/>
    </xf>
    <xf numFmtId="0" fontId="0" fillId="10" borderId="57" xfId="0" applyFill="1" applyBorder="1" applyAlignment="1">
      <alignment horizontal="left" vertical="center"/>
    </xf>
    <xf numFmtId="0" fontId="0" fillId="10" borderId="41" xfId="0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24</xdr:col>
      <xdr:colOff>0</xdr:colOff>
      <xdr:row>1</xdr:row>
      <xdr:rowOff>380999</xdr:rowOff>
    </xdr:to>
    <xdr:sp macro="" textlink="">
      <xdr:nvSpPr>
        <xdr:cNvPr id="2" name="横巻き 1"/>
        <xdr:cNvSpPr/>
      </xdr:nvSpPr>
      <xdr:spPr>
        <a:xfrm>
          <a:off x="180975" y="123825"/>
          <a:ext cx="6362700" cy="504824"/>
        </a:xfrm>
        <a:prstGeom prst="horizontalScroll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0</xdr:row>
      <xdr:rowOff>142874</xdr:rowOff>
    </xdr:from>
    <xdr:to>
      <xdr:col>23</xdr:col>
      <xdr:colOff>228600</xdr:colOff>
      <xdr:row>1</xdr:row>
      <xdr:rowOff>323849</xdr:rowOff>
    </xdr:to>
    <xdr:sp macro="" textlink="">
      <xdr:nvSpPr>
        <xdr:cNvPr id="3" name="テキスト ボックス 2"/>
        <xdr:cNvSpPr txBox="1"/>
      </xdr:nvSpPr>
      <xdr:spPr>
        <a:xfrm>
          <a:off x="381000" y="142874"/>
          <a:ext cx="61150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900" b="1"/>
            <a:t>令和７年度　加須市国民健康保険税簡易試算フォーム</a:t>
          </a:r>
        </a:p>
      </xdr:txBody>
    </xdr:sp>
    <xdr:clientData/>
  </xdr:twoCellAnchor>
  <xdr:twoCellAnchor editAs="oneCell">
    <xdr:from>
      <xdr:col>18</xdr:col>
      <xdr:colOff>209550</xdr:colOff>
      <xdr:row>2</xdr:row>
      <xdr:rowOff>238125</xdr:rowOff>
    </xdr:from>
    <xdr:to>
      <xdr:col>20</xdr:col>
      <xdr:colOff>190500</xdr:colOff>
      <xdr:row>6</xdr:row>
      <xdr:rowOff>129168</xdr:rowOff>
    </xdr:to>
    <xdr:pic>
      <xdr:nvPicPr>
        <xdr:cNvPr id="5" name="図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0" r="-1818"/>
        <a:stretch/>
      </xdr:blipFill>
      <xdr:spPr bwMode="auto">
        <a:xfrm>
          <a:off x="5095875" y="933450"/>
          <a:ext cx="533400" cy="8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114299</xdr:colOff>
      <xdr:row>6</xdr:row>
      <xdr:rowOff>76200</xdr:rowOff>
    </xdr:from>
    <xdr:to>
      <xdr:col>21</xdr:col>
      <xdr:colOff>219075</xdr:colOff>
      <xdr:row>7</xdr:row>
      <xdr:rowOff>85725</xdr:rowOff>
    </xdr:to>
    <xdr:sp macro="" textlink="">
      <xdr:nvSpPr>
        <xdr:cNvPr id="6" name="テキスト ボックス 5"/>
        <xdr:cNvSpPr txBox="1"/>
      </xdr:nvSpPr>
      <xdr:spPr>
        <a:xfrm>
          <a:off x="5000624" y="1752600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b="1"/>
            <a:t>国保マスコット</a:t>
          </a:r>
        </a:p>
      </xdr:txBody>
    </xdr:sp>
    <xdr:clientData/>
  </xdr:twoCellAnchor>
  <xdr:twoCellAnchor>
    <xdr:from>
      <xdr:col>18</xdr:col>
      <xdr:colOff>95250</xdr:colOff>
      <xdr:row>6</xdr:row>
      <xdr:rowOff>190500</xdr:rowOff>
    </xdr:from>
    <xdr:to>
      <xdr:col>23</xdr:col>
      <xdr:colOff>209550</xdr:colOff>
      <xdr:row>8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4981575" y="1866900"/>
          <a:ext cx="14954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健康まもるくん</a:t>
          </a:r>
          <a:endParaRPr lang="ja-JP" altLang="ja-JP" sz="700" b="1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180975</xdr:colOff>
      <xdr:row>3</xdr:row>
      <xdr:rowOff>190500</xdr:rowOff>
    </xdr:from>
    <xdr:to>
      <xdr:col>18</xdr:col>
      <xdr:colOff>85725</xdr:colOff>
      <xdr:row>7</xdr:row>
      <xdr:rowOff>28575</xdr:rowOff>
    </xdr:to>
    <xdr:sp macro="" textlink="">
      <xdr:nvSpPr>
        <xdr:cNvPr id="8" name="角丸四角形吹き出し 7"/>
        <xdr:cNvSpPr/>
      </xdr:nvSpPr>
      <xdr:spPr>
        <a:xfrm>
          <a:off x="180975" y="1133475"/>
          <a:ext cx="4791075" cy="819150"/>
        </a:xfrm>
        <a:prstGeom prst="wedgeRoundRectCallout">
          <a:avLst>
            <a:gd name="adj1" fmla="val 52488"/>
            <a:gd name="adj2" fmla="val -24710"/>
            <a:gd name="adj3" fmla="val 16667"/>
          </a:avLst>
        </a:prstGeom>
        <a:noFill/>
        <a:ln w="1905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</xdr:colOff>
      <xdr:row>3</xdr:row>
      <xdr:rowOff>142875</xdr:rowOff>
    </xdr:from>
    <xdr:to>
      <xdr:col>24</xdr:col>
      <xdr:colOff>57150</xdr:colOff>
      <xdr:row>7</xdr:row>
      <xdr:rowOff>38100</xdr:rowOff>
    </xdr:to>
    <xdr:sp macro="[0]!データクリア_" textlink="">
      <xdr:nvSpPr>
        <xdr:cNvPr id="11" name="角丸四角形 10"/>
        <xdr:cNvSpPr/>
      </xdr:nvSpPr>
      <xdr:spPr>
        <a:xfrm>
          <a:off x="5715001" y="1085850"/>
          <a:ext cx="885824" cy="876300"/>
        </a:xfrm>
        <a:prstGeom prst="roundRect">
          <a:avLst>
            <a:gd name="adj" fmla="val 18018"/>
          </a:avLst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cap="none" spc="0">
              <a:ln w="3175">
                <a:solidFill>
                  <a:schemeClr val="bg1">
                    <a:lumMod val="75000"/>
                  </a:schemeClr>
                </a:solidFill>
                <a:prstDash val="solid"/>
              </a:ln>
              <a:solidFill>
                <a:schemeClr val="tx1"/>
              </a:solidFill>
              <a:effectLst/>
            </a:rPr>
            <a:t>クリアボタン</a:t>
          </a:r>
          <a:endParaRPr kumimoji="1" lang="ja-JP" altLang="en-US" sz="1200" b="1" cap="none" spc="0">
            <a:ln w="3175">
              <a:solidFill>
                <a:schemeClr val="bg1">
                  <a:lumMod val="75000"/>
                </a:schemeClr>
              </a:solidFill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C62"/>
  <sheetViews>
    <sheetView showGridLines="0" tabSelected="1" zoomScale="85" zoomScaleNormal="85" workbookViewId="0"/>
  </sheetViews>
  <sheetFormatPr defaultRowHeight="18"/>
  <cols>
    <col min="1" max="1" width="2.5" customWidth="1"/>
    <col min="2" max="10" width="3.58203125" customWidth="1"/>
    <col min="11" max="11" width="3.58203125" style="1" customWidth="1"/>
    <col min="12" max="13" width="3.58203125" customWidth="1"/>
    <col min="14" max="14" width="3.58203125" style="1" customWidth="1"/>
    <col min="15" max="18" width="3.58203125" customWidth="1"/>
    <col min="19" max="19" width="3.58203125" style="1" customWidth="1"/>
    <col min="20" max="24" width="3.58203125" customWidth="1"/>
    <col min="25" max="25" width="1.58203125" customWidth="1"/>
    <col min="26" max="26" width="3.58203125" customWidth="1"/>
    <col min="27" max="36" width="3.58203125" hidden="1" customWidth="1"/>
    <col min="37" max="38" width="3.58203125" style="53" hidden="1" customWidth="1"/>
    <col min="39" max="51" width="3.58203125" hidden="1" customWidth="1"/>
    <col min="52" max="52" width="3.33203125" hidden="1" customWidth="1"/>
    <col min="53" max="54" width="3.58203125" customWidth="1"/>
    <col min="55" max="55" width="9" customWidth="1"/>
  </cols>
  <sheetData>
    <row r="1" spans="1:55" ht="19.5" customHeight="1">
      <c r="AC1" s="17"/>
      <c r="AD1" s="17"/>
      <c r="AE1" s="17"/>
      <c r="AF1" s="17"/>
      <c r="AG1" s="17"/>
      <c r="AH1" s="17"/>
      <c r="AI1" s="17"/>
      <c r="AJ1" s="17"/>
      <c r="AK1" s="46"/>
      <c r="AL1" s="46"/>
      <c r="AM1" s="17"/>
      <c r="AN1" s="17"/>
      <c r="AO1" s="17"/>
      <c r="AP1" s="17"/>
      <c r="AQ1" s="17"/>
      <c r="AR1" s="17"/>
    </row>
    <row r="2" spans="1:55" ht="35.25" customHeight="1">
      <c r="Z2" s="25"/>
      <c r="AA2" s="25"/>
      <c r="AB2" s="25"/>
      <c r="AC2" s="32"/>
      <c r="AD2" s="32"/>
      <c r="AE2" s="32"/>
      <c r="AF2" s="32"/>
      <c r="AG2" s="32"/>
      <c r="AH2" s="32"/>
      <c r="AI2" s="162" t="s">
        <v>120</v>
      </c>
      <c r="AJ2" s="163"/>
      <c r="AK2" s="163"/>
      <c r="AL2" s="47"/>
      <c r="AM2" s="34"/>
      <c r="AN2" s="33"/>
      <c r="AO2" s="32"/>
      <c r="AP2" s="32"/>
      <c r="AQ2" s="32"/>
      <c r="AR2" s="32"/>
      <c r="AS2" s="25"/>
      <c r="AT2" s="25"/>
      <c r="AU2" s="25"/>
      <c r="AV2" s="25"/>
    </row>
    <row r="3" spans="1:55" ht="20">
      <c r="B3" s="167" t="s">
        <v>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AC3" s="17"/>
      <c r="AD3" s="17"/>
      <c r="AE3" s="17"/>
      <c r="AF3" s="17"/>
      <c r="AG3" s="17"/>
      <c r="AH3" s="17"/>
      <c r="AI3" s="34"/>
      <c r="AJ3" s="143" t="s">
        <v>37</v>
      </c>
      <c r="AK3" s="144"/>
      <c r="AL3" s="144"/>
      <c r="AM3" s="145">
        <v>430000</v>
      </c>
      <c r="AN3" s="146"/>
      <c r="AO3" s="146"/>
      <c r="AP3" s="146"/>
      <c r="AQ3" s="37" t="s">
        <v>49</v>
      </c>
      <c r="AR3" s="17"/>
    </row>
    <row r="4" spans="1:55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AC4" s="17"/>
      <c r="AD4" s="17"/>
      <c r="AE4" s="17"/>
      <c r="AF4" s="17"/>
      <c r="AG4" s="17"/>
      <c r="AH4" s="17"/>
      <c r="AI4" s="33"/>
      <c r="AJ4" s="155"/>
      <c r="AK4" s="155"/>
      <c r="AL4" s="149" t="s">
        <v>45</v>
      </c>
      <c r="AM4" s="149"/>
      <c r="AN4" s="149"/>
      <c r="AO4" s="150" t="s">
        <v>46</v>
      </c>
      <c r="AP4" s="150"/>
      <c r="AQ4" s="150"/>
      <c r="AR4" s="142" t="s">
        <v>47</v>
      </c>
      <c r="AS4" s="142"/>
      <c r="AT4" s="142"/>
    </row>
    <row r="5" spans="1:55" ht="20">
      <c r="B5" s="166" t="s">
        <v>119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66"/>
      <c r="T5" s="66"/>
      <c r="U5" s="66"/>
      <c r="V5" s="66"/>
      <c r="W5" s="66"/>
      <c r="X5" s="66"/>
      <c r="AC5" s="17"/>
      <c r="AD5" s="17"/>
      <c r="AE5" s="17"/>
      <c r="AF5" s="17"/>
      <c r="AG5" s="17"/>
      <c r="AH5" s="17"/>
      <c r="AI5" s="33"/>
      <c r="AJ5" s="164" t="s">
        <v>40</v>
      </c>
      <c r="AK5" s="164"/>
      <c r="AL5" s="154">
        <v>7.4999999999999997E-2</v>
      </c>
      <c r="AM5" s="154"/>
      <c r="AN5" s="154"/>
      <c r="AO5" s="176">
        <v>2.3E-2</v>
      </c>
      <c r="AP5" s="176"/>
      <c r="AQ5" s="176"/>
      <c r="AR5" s="176">
        <v>2.4E-2</v>
      </c>
      <c r="AS5" s="176"/>
      <c r="AT5" s="176"/>
    </row>
    <row r="6" spans="1:55" ht="20">
      <c r="B6" s="166" t="s">
        <v>35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67"/>
      <c r="T6" s="67"/>
      <c r="U6" s="67"/>
      <c r="V6" s="67"/>
      <c r="W6" s="67"/>
      <c r="X6" s="67"/>
      <c r="AC6" s="17"/>
      <c r="AD6" s="17"/>
      <c r="AE6" s="17"/>
      <c r="AF6" s="17"/>
      <c r="AG6" s="17"/>
      <c r="AH6" s="17"/>
      <c r="AI6" s="33"/>
      <c r="AJ6" s="164" t="s">
        <v>41</v>
      </c>
      <c r="AK6" s="164"/>
      <c r="AL6" s="152">
        <v>40700</v>
      </c>
      <c r="AM6" s="152"/>
      <c r="AN6" s="153"/>
      <c r="AO6" s="177">
        <v>10500</v>
      </c>
      <c r="AP6" s="177"/>
      <c r="AQ6" s="177"/>
      <c r="AR6" s="175">
        <v>11000</v>
      </c>
      <c r="AS6" s="175"/>
      <c r="AT6" s="175"/>
    </row>
    <row r="7" spans="1:55" ht="20">
      <c r="B7" s="165" t="s">
        <v>36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68"/>
      <c r="T7" s="68"/>
      <c r="U7" s="68"/>
      <c r="V7" s="68"/>
      <c r="W7" s="68"/>
      <c r="X7" s="68"/>
      <c r="AC7" s="17"/>
      <c r="AD7" s="17"/>
      <c r="AE7" s="17"/>
      <c r="AF7" s="17"/>
      <c r="AG7" s="17"/>
      <c r="AH7" s="17"/>
      <c r="AI7" s="33"/>
      <c r="AJ7" s="150" t="s">
        <v>48</v>
      </c>
      <c r="AK7" s="150"/>
      <c r="AL7" s="145">
        <v>65</v>
      </c>
      <c r="AM7" s="146"/>
      <c r="AN7" s="38" t="s">
        <v>50</v>
      </c>
      <c r="AO7" s="147">
        <v>24</v>
      </c>
      <c r="AP7" s="148"/>
      <c r="AQ7" s="38" t="s">
        <v>50</v>
      </c>
      <c r="AR7" s="178">
        <v>17</v>
      </c>
      <c r="AS7" s="179"/>
      <c r="AT7" s="38" t="s">
        <v>50</v>
      </c>
      <c r="AU7" s="55"/>
    </row>
    <row r="8" spans="1:55" ht="18.75" customHeight="1">
      <c r="AC8" s="17"/>
      <c r="AD8" s="17"/>
      <c r="AE8" s="17"/>
      <c r="AF8" s="17"/>
      <c r="AG8" s="17"/>
      <c r="AH8" s="17"/>
      <c r="AI8" s="33"/>
      <c r="AJ8" s="34"/>
      <c r="AK8" s="48"/>
      <c r="AL8" s="47"/>
      <c r="AM8" s="35"/>
      <c r="AN8" s="33"/>
      <c r="AO8" s="17"/>
      <c r="AP8" s="17"/>
      <c r="AQ8" s="17"/>
      <c r="AR8" s="17"/>
    </row>
    <row r="9" spans="1:55">
      <c r="B9" s="169" t="s">
        <v>1</v>
      </c>
      <c r="C9" s="169"/>
      <c r="D9" s="169"/>
      <c r="E9" s="169"/>
      <c r="F9" s="169"/>
      <c r="G9" s="169" t="s">
        <v>2</v>
      </c>
      <c r="H9" s="169"/>
      <c r="I9" s="169" t="s">
        <v>3</v>
      </c>
      <c r="J9" s="169"/>
      <c r="K9" s="169"/>
      <c r="L9" s="169"/>
      <c r="M9" s="169"/>
      <c r="O9" s="169" t="s">
        <v>24</v>
      </c>
      <c r="P9" s="169"/>
      <c r="Q9" s="169"/>
      <c r="R9" s="169"/>
      <c r="T9" s="170" t="s">
        <v>115</v>
      </c>
      <c r="U9" s="170"/>
      <c r="V9" s="170"/>
      <c r="W9" s="170"/>
      <c r="X9" s="170"/>
      <c r="AC9" s="17"/>
      <c r="AD9" s="19"/>
      <c r="AE9" s="19"/>
      <c r="AF9" s="19"/>
      <c r="AG9" s="19"/>
      <c r="AH9" s="19"/>
      <c r="AI9" s="33"/>
      <c r="AJ9" s="64"/>
      <c r="AK9" s="151" t="s">
        <v>60</v>
      </c>
      <c r="AL9" s="151"/>
      <c r="AM9" s="151"/>
      <c r="AN9" s="65" t="s">
        <v>66</v>
      </c>
      <c r="AP9" s="151" t="s">
        <v>61</v>
      </c>
      <c r="AQ9" s="151"/>
      <c r="AR9" s="151"/>
      <c r="AS9" s="151"/>
      <c r="AT9" s="151"/>
      <c r="AU9" s="151"/>
    </row>
    <row r="10" spans="1:55" ht="25" customHeight="1">
      <c r="B10" s="183"/>
      <c r="C10" s="183"/>
      <c r="D10" s="183"/>
      <c r="E10" s="183"/>
      <c r="F10" s="183"/>
      <c r="G10" s="183"/>
      <c r="H10" s="183"/>
      <c r="I10" s="156"/>
      <c r="J10" s="157"/>
      <c r="K10" s="157"/>
      <c r="L10" s="157"/>
      <c r="M10" s="158"/>
      <c r="N10" s="1" t="s">
        <v>23</v>
      </c>
      <c r="O10" s="184">
        <f>$AM$3</f>
        <v>430000</v>
      </c>
      <c r="P10" s="184"/>
      <c r="Q10" s="185"/>
      <c r="R10" s="7" t="s">
        <v>5</v>
      </c>
      <c r="S10" s="1" t="s">
        <v>9</v>
      </c>
      <c r="T10" s="159" t="str">
        <f>IF(OR(B10="",G10=""),"",AK10)</f>
        <v/>
      </c>
      <c r="U10" s="160"/>
      <c r="V10" s="160"/>
      <c r="W10" s="161"/>
      <c r="X10" s="7" t="s">
        <v>5</v>
      </c>
      <c r="AC10" s="17"/>
      <c r="AD10" s="19"/>
      <c r="AE10" s="19"/>
      <c r="AF10" s="19"/>
      <c r="AG10" s="19"/>
      <c r="AH10" s="17"/>
      <c r="AI10" s="33"/>
      <c r="AJ10" s="62" t="s">
        <v>53</v>
      </c>
      <c r="AK10" s="151" t="str">
        <f>IF(OR(B10="",G10=""),"",IF(75&gt;G10,IF(I10="","",IF(I10-O10&gt;0,I10-O10,0)),""))</f>
        <v/>
      </c>
      <c r="AL10" s="151"/>
      <c r="AM10" s="151"/>
      <c r="AN10" s="61" t="str">
        <f>IF(OR(B10="",G10=""),"",IF(75&gt;G10,G10,""))</f>
        <v/>
      </c>
      <c r="AP10" s="150" t="str">
        <f>IF(AND(65&gt;$AN10,$AN10&gt;39),"〇","")</f>
        <v/>
      </c>
      <c r="AQ10" s="150"/>
      <c r="AR10" s="142">
        <f>IF(AND(65&gt;G10,G10&gt;39),T10,0)</f>
        <v>0</v>
      </c>
      <c r="AS10" s="142"/>
      <c r="AT10" s="142"/>
      <c r="AU10" s="142"/>
    </row>
    <row r="11" spans="1:55" ht="25" customHeight="1">
      <c r="B11" s="183"/>
      <c r="C11" s="183"/>
      <c r="D11" s="183"/>
      <c r="E11" s="183"/>
      <c r="F11" s="183"/>
      <c r="G11" s="183"/>
      <c r="H11" s="183"/>
      <c r="I11" s="156"/>
      <c r="J11" s="157"/>
      <c r="K11" s="157"/>
      <c r="L11" s="157"/>
      <c r="M11" s="158"/>
      <c r="N11" s="1" t="s">
        <v>23</v>
      </c>
      <c r="O11" s="184">
        <f t="shared" ref="O11:O14" si="0">$AM$3</f>
        <v>430000</v>
      </c>
      <c r="P11" s="184"/>
      <c r="Q11" s="185"/>
      <c r="R11" s="7" t="s">
        <v>5</v>
      </c>
      <c r="S11" s="1" t="s">
        <v>9</v>
      </c>
      <c r="T11" s="159" t="str">
        <f t="shared" ref="T11:T14" si="1">IF(OR(B11="",G11=""),"",AK11)</f>
        <v/>
      </c>
      <c r="U11" s="160"/>
      <c r="V11" s="160"/>
      <c r="W11" s="161"/>
      <c r="X11" s="7" t="s">
        <v>5</v>
      </c>
      <c r="AC11" s="17"/>
      <c r="AD11" s="19"/>
      <c r="AE11" s="19"/>
      <c r="AF11" s="19"/>
      <c r="AG11" s="19"/>
      <c r="AH11" s="17"/>
      <c r="AI11" s="33"/>
      <c r="AJ11" s="63" t="s">
        <v>54</v>
      </c>
      <c r="AK11" s="151" t="str">
        <f t="shared" ref="AK11:AK14" si="2">IF(OR(B11="",G11=""),"",IF(75&gt;G11,IF(I11="","",IF(I11-O11&gt;0,I11-O11,0)),""))</f>
        <v/>
      </c>
      <c r="AL11" s="151"/>
      <c r="AM11" s="151"/>
      <c r="AN11" s="61" t="str">
        <f t="shared" ref="AN11:AN14" si="3">IF(OR(B11="",G11=""),"",IF(75&gt;G11,G11,""))</f>
        <v/>
      </c>
      <c r="AP11" s="150" t="str">
        <f t="shared" ref="AP11:AP14" si="4">IF(AND(65&gt;$AN11,$AN11&gt;39),"〇","")</f>
        <v/>
      </c>
      <c r="AQ11" s="150"/>
      <c r="AR11" s="142">
        <f>IF(AND(65&gt;G11,G11&gt;39),T11,0)</f>
        <v>0</v>
      </c>
      <c r="AS11" s="142"/>
      <c r="AT11" s="142"/>
      <c r="AU11" s="142"/>
      <c r="BA11" s="31"/>
      <c r="BB11" s="33"/>
      <c r="BC11" s="41"/>
    </row>
    <row r="12" spans="1:55" ht="25" customHeight="1">
      <c r="B12" s="183"/>
      <c r="C12" s="183"/>
      <c r="D12" s="183"/>
      <c r="E12" s="183"/>
      <c r="F12" s="183"/>
      <c r="G12" s="183"/>
      <c r="H12" s="183"/>
      <c r="I12" s="187"/>
      <c r="J12" s="187"/>
      <c r="K12" s="187"/>
      <c r="L12" s="187"/>
      <c r="M12" s="187"/>
      <c r="N12" s="1" t="s">
        <v>23</v>
      </c>
      <c r="O12" s="184">
        <f t="shared" si="0"/>
        <v>430000</v>
      </c>
      <c r="P12" s="184"/>
      <c r="Q12" s="185"/>
      <c r="R12" s="7" t="s">
        <v>5</v>
      </c>
      <c r="S12" s="1" t="s">
        <v>9</v>
      </c>
      <c r="T12" s="159" t="str">
        <f t="shared" si="1"/>
        <v/>
      </c>
      <c r="U12" s="160"/>
      <c r="V12" s="160"/>
      <c r="W12" s="161"/>
      <c r="X12" s="7" t="s">
        <v>5</v>
      </c>
      <c r="AC12" s="17"/>
      <c r="AD12" s="19"/>
      <c r="AE12" s="19"/>
      <c r="AF12" s="19"/>
      <c r="AG12" s="19"/>
      <c r="AH12" s="17"/>
      <c r="AI12" s="33"/>
      <c r="AJ12" s="62" t="s">
        <v>55</v>
      </c>
      <c r="AK12" s="151" t="str">
        <f t="shared" si="2"/>
        <v/>
      </c>
      <c r="AL12" s="151"/>
      <c r="AM12" s="151"/>
      <c r="AN12" s="61" t="str">
        <f t="shared" si="3"/>
        <v/>
      </c>
      <c r="AP12" s="150" t="str">
        <f t="shared" si="4"/>
        <v/>
      </c>
      <c r="AQ12" s="150"/>
      <c r="AR12" s="142">
        <f>IF(AND(65&gt;G12,G12&gt;39),T12,0)</f>
        <v>0</v>
      </c>
      <c r="AS12" s="142"/>
      <c r="AT12" s="142"/>
      <c r="AU12" s="142"/>
      <c r="BA12" s="54"/>
      <c r="BB12" s="34"/>
      <c r="BC12" s="34"/>
    </row>
    <row r="13" spans="1:55" ht="25" customHeight="1">
      <c r="B13" s="183"/>
      <c r="C13" s="183"/>
      <c r="D13" s="183"/>
      <c r="E13" s="183"/>
      <c r="F13" s="183"/>
      <c r="G13" s="183"/>
      <c r="H13" s="183"/>
      <c r="I13" s="187"/>
      <c r="J13" s="187"/>
      <c r="K13" s="187"/>
      <c r="L13" s="187"/>
      <c r="M13" s="187"/>
      <c r="N13" s="1" t="s">
        <v>23</v>
      </c>
      <c r="O13" s="184">
        <f t="shared" si="0"/>
        <v>430000</v>
      </c>
      <c r="P13" s="184"/>
      <c r="Q13" s="185"/>
      <c r="R13" s="7" t="s">
        <v>5</v>
      </c>
      <c r="S13" s="1" t="s">
        <v>9</v>
      </c>
      <c r="T13" s="159" t="str">
        <f t="shared" si="1"/>
        <v/>
      </c>
      <c r="U13" s="160"/>
      <c r="V13" s="160"/>
      <c r="W13" s="161"/>
      <c r="X13" s="7" t="s">
        <v>5</v>
      </c>
      <c r="AD13" s="19"/>
      <c r="AE13" s="19"/>
      <c r="AF13" s="19"/>
      <c r="AG13" s="19"/>
      <c r="AH13" s="17"/>
      <c r="AI13" s="27"/>
      <c r="AJ13" s="62" t="s">
        <v>56</v>
      </c>
      <c r="AK13" s="151" t="str">
        <f t="shared" si="2"/>
        <v/>
      </c>
      <c r="AL13" s="151"/>
      <c r="AM13" s="151"/>
      <c r="AN13" s="61" t="str">
        <f t="shared" si="3"/>
        <v/>
      </c>
      <c r="AP13" s="150" t="str">
        <f t="shared" si="4"/>
        <v/>
      </c>
      <c r="AQ13" s="150"/>
      <c r="AR13" s="142">
        <f>IF(AND(65&gt;G13,G13&gt;39),T13,0)</f>
        <v>0</v>
      </c>
      <c r="AS13" s="142"/>
      <c r="AT13" s="142"/>
      <c r="AU13" s="142"/>
      <c r="BA13" s="30"/>
      <c r="BB13" s="30"/>
      <c r="BC13" s="30"/>
    </row>
    <row r="14" spans="1:55" ht="25" customHeight="1">
      <c r="B14" s="183"/>
      <c r="C14" s="183"/>
      <c r="D14" s="183"/>
      <c r="E14" s="183"/>
      <c r="F14" s="183"/>
      <c r="G14" s="183"/>
      <c r="H14" s="183"/>
      <c r="I14" s="187"/>
      <c r="J14" s="187"/>
      <c r="K14" s="187"/>
      <c r="L14" s="187"/>
      <c r="M14" s="187"/>
      <c r="N14" s="1" t="s">
        <v>23</v>
      </c>
      <c r="O14" s="184">
        <f t="shared" si="0"/>
        <v>430000</v>
      </c>
      <c r="P14" s="184"/>
      <c r="Q14" s="185"/>
      <c r="R14" s="7" t="s">
        <v>5</v>
      </c>
      <c r="S14" s="1" t="s">
        <v>9</v>
      </c>
      <c r="T14" s="159" t="str">
        <f t="shared" si="1"/>
        <v/>
      </c>
      <c r="U14" s="160"/>
      <c r="V14" s="160"/>
      <c r="W14" s="161"/>
      <c r="X14" s="7" t="s">
        <v>5</v>
      </c>
      <c r="AD14" s="19"/>
      <c r="AE14" s="19"/>
      <c r="AF14" s="19"/>
      <c r="AG14" s="19"/>
      <c r="AH14" s="17"/>
      <c r="AI14" s="27"/>
      <c r="AJ14" s="62" t="s">
        <v>57</v>
      </c>
      <c r="AK14" s="151" t="str">
        <f t="shared" si="2"/>
        <v/>
      </c>
      <c r="AL14" s="151"/>
      <c r="AM14" s="151"/>
      <c r="AN14" s="61" t="str">
        <f t="shared" si="3"/>
        <v/>
      </c>
      <c r="AP14" s="150" t="str">
        <f t="shared" si="4"/>
        <v/>
      </c>
      <c r="AQ14" s="150"/>
      <c r="AR14" s="142">
        <f>IF(AND(65&gt;G14,G14&gt;39),T14,0)</f>
        <v>0</v>
      </c>
      <c r="AS14" s="142"/>
      <c r="AT14" s="142"/>
      <c r="AU14" s="142"/>
      <c r="BA14" s="30"/>
      <c r="BB14" s="30"/>
      <c r="BC14" s="30"/>
    </row>
    <row r="15" spans="1:55" ht="10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5"/>
      <c r="S15" s="6"/>
      <c r="T15" s="6"/>
      <c r="U15" s="6"/>
      <c r="V15" s="6"/>
      <c r="W15" s="6"/>
      <c r="X15" s="5"/>
      <c r="Y15" s="5"/>
      <c r="AI15" s="27"/>
      <c r="AJ15" s="27"/>
      <c r="AK15" s="49"/>
      <c r="AL15" s="50"/>
      <c r="AM15" s="27"/>
      <c r="AN15" s="27"/>
      <c r="AO15" s="42"/>
      <c r="AP15" s="42"/>
      <c r="AQ15" s="42"/>
      <c r="AR15" s="42"/>
      <c r="AS15" s="42"/>
      <c r="AT15" s="42"/>
      <c r="AU15" s="42"/>
      <c r="AV15" s="42"/>
      <c r="AW15" s="42"/>
      <c r="AX15" s="42"/>
    </row>
    <row r="16" spans="1:55" ht="9" customHeight="1">
      <c r="A16" s="5"/>
      <c r="B16" s="6"/>
      <c r="C16" s="6"/>
      <c r="D16" s="5"/>
      <c r="E16" s="5"/>
      <c r="F16" s="5"/>
      <c r="G16" s="5"/>
      <c r="H16" s="5"/>
      <c r="I16" s="5"/>
      <c r="J16" s="5"/>
      <c r="K16" s="6"/>
      <c r="L16" s="5"/>
      <c r="M16" s="5"/>
      <c r="N16" s="6"/>
      <c r="O16" s="5"/>
      <c r="P16" s="5"/>
      <c r="Q16" s="5"/>
      <c r="R16" s="5"/>
      <c r="S16" s="6"/>
      <c r="T16" s="5"/>
      <c r="U16" s="5"/>
      <c r="V16" s="5"/>
      <c r="W16" s="5"/>
      <c r="X16" s="5"/>
      <c r="Y16" s="5"/>
      <c r="Z16" s="5"/>
      <c r="AI16" s="27"/>
      <c r="AJ16" s="27"/>
      <c r="AK16" s="49"/>
      <c r="AL16" s="50"/>
      <c r="AM16" s="27"/>
      <c r="AN16" s="27"/>
      <c r="AO16" s="42"/>
      <c r="AP16" s="42"/>
      <c r="AQ16" s="42"/>
      <c r="AR16" s="42"/>
      <c r="AS16" s="42"/>
      <c r="AT16" s="42"/>
      <c r="AU16" s="42"/>
      <c r="AV16" s="42"/>
      <c r="AW16" s="42"/>
      <c r="AX16" s="42"/>
    </row>
    <row r="17" spans="1:50" ht="18.75" customHeight="1">
      <c r="A17" s="5"/>
      <c r="B17" s="194" t="s">
        <v>4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6"/>
      <c r="W17" s="16"/>
      <c r="X17" s="16"/>
      <c r="Y17" s="16"/>
      <c r="Z17" s="5"/>
      <c r="AI17" s="27"/>
      <c r="AJ17" s="27"/>
      <c r="AK17" s="49"/>
      <c r="AL17" s="50"/>
      <c r="AM17" s="27"/>
      <c r="AN17" s="27"/>
      <c r="AO17" s="42"/>
      <c r="AP17" s="42"/>
      <c r="AQ17" s="42"/>
      <c r="AR17" s="42"/>
      <c r="AS17" s="42"/>
      <c r="AT17" s="42"/>
      <c r="AU17" s="42"/>
      <c r="AV17" s="42"/>
      <c r="AW17" s="42"/>
      <c r="AX17" s="42"/>
    </row>
    <row r="18" spans="1:50" s="20" customFormat="1" ht="9" customHeigh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7"/>
      <c r="W18" s="17"/>
      <c r="X18" s="17"/>
      <c r="Y18" s="17"/>
      <c r="Z18" s="17"/>
      <c r="AE18"/>
      <c r="AF18"/>
      <c r="AG18"/>
      <c r="AH18"/>
      <c r="AI18" s="27"/>
      <c r="AJ18" s="106"/>
      <c r="AK18" s="107"/>
      <c r="AL18" s="87" t="s">
        <v>42</v>
      </c>
      <c r="AM18" s="88"/>
      <c r="AN18" s="88"/>
      <c r="AO18" s="89"/>
      <c r="AP18" s="87" t="s">
        <v>44</v>
      </c>
      <c r="AQ18" s="88"/>
      <c r="AR18" s="88"/>
      <c r="AS18" s="89"/>
      <c r="AT18" s="87" t="s">
        <v>43</v>
      </c>
      <c r="AU18" s="88"/>
      <c r="AV18" s="88"/>
      <c r="AW18" s="111"/>
      <c r="AX18" s="43"/>
    </row>
    <row r="19" spans="1:50" s="2" customFormat="1" ht="14.5" customHeight="1">
      <c r="A19" s="3"/>
      <c r="B19" s="3"/>
      <c r="C19" s="3" t="s">
        <v>11</v>
      </c>
      <c r="D19" s="3"/>
      <c r="E19" s="3"/>
      <c r="F19" s="3"/>
      <c r="G19" s="180" t="s">
        <v>116</v>
      </c>
      <c r="H19" s="181"/>
      <c r="I19" s="181"/>
      <c r="J19" s="181"/>
      <c r="K19" s="181"/>
      <c r="L19" s="181"/>
      <c r="M19" s="182"/>
      <c r="N19" s="4"/>
      <c r="O19" s="122" t="s">
        <v>8</v>
      </c>
      <c r="P19" s="123"/>
      <c r="Q19" s="123"/>
      <c r="R19" s="124"/>
      <c r="S19" s="4"/>
      <c r="T19" s="122" t="s">
        <v>10</v>
      </c>
      <c r="U19" s="123"/>
      <c r="V19" s="123"/>
      <c r="W19" s="123"/>
      <c r="X19" s="124"/>
      <c r="Y19" s="3"/>
      <c r="Z19" s="3"/>
      <c r="AE19" s="20"/>
      <c r="AF19" s="20"/>
      <c r="AG19" s="20"/>
      <c r="AH19" s="20"/>
      <c r="AI19" s="27"/>
      <c r="AJ19" s="106"/>
      <c r="AK19" s="107"/>
      <c r="AL19" s="87"/>
      <c r="AM19" s="88"/>
      <c r="AN19" s="88"/>
      <c r="AO19" s="89"/>
      <c r="AP19" s="87"/>
      <c r="AQ19" s="88"/>
      <c r="AR19" s="88"/>
      <c r="AS19" s="89"/>
      <c r="AT19" s="87"/>
      <c r="AU19" s="88"/>
      <c r="AV19" s="88"/>
      <c r="AW19" s="111"/>
      <c r="AX19" s="44"/>
    </row>
    <row r="20" spans="1:50">
      <c r="A20" s="5"/>
      <c r="B20" s="5"/>
      <c r="C20" s="5"/>
      <c r="D20" s="5"/>
      <c r="E20" s="5"/>
      <c r="F20" s="5"/>
      <c r="G20" s="192" t="str">
        <f>IF($AL$21=0,"",$AL$21)</f>
        <v/>
      </c>
      <c r="H20" s="193"/>
      <c r="I20" s="193"/>
      <c r="J20" s="193"/>
      <c r="K20" s="193"/>
      <c r="L20" s="193"/>
      <c r="M20" s="9" t="s">
        <v>5</v>
      </c>
      <c r="N20" s="6" t="s">
        <v>6</v>
      </c>
      <c r="O20" s="186">
        <f>AL5*100</f>
        <v>7.5</v>
      </c>
      <c r="P20" s="116"/>
      <c r="Q20" s="116"/>
      <c r="R20" s="8" t="s">
        <v>7</v>
      </c>
      <c r="S20" s="6" t="s">
        <v>9</v>
      </c>
      <c r="T20" s="117" t="str">
        <f>IF(G20="","",$AL$23)</f>
        <v/>
      </c>
      <c r="U20" s="118"/>
      <c r="V20" s="118"/>
      <c r="W20" s="118"/>
      <c r="X20" s="8" t="s">
        <v>5</v>
      </c>
      <c r="Y20" s="5"/>
      <c r="Z20" s="5"/>
      <c r="AE20" s="2"/>
      <c r="AF20" s="2"/>
      <c r="AG20" s="2"/>
      <c r="AH20" s="2"/>
      <c r="AI20" s="27"/>
      <c r="AJ20" s="99" t="s">
        <v>58</v>
      </c>
      <c r="AK20" s="89"/>
      <c r="AL20" s="90" t="str">
        <f>IF(COUNT(AN10:AN14)=0,"",COUNT(AN10:AN14))</f>
        <v/>
      </c>
      <c r="AM20" s="91"/>
      <c r="AN20" s="91"/>
      <c r="AO20" s="59" t="s">
        <v>59</v>
      </c>
      <c r="AP20" s="90" t="str">
        <f>IF(COUNT(AN10:AN14)=0,"",COUNT(AN10:AN14))</f>
        <v/>
      </c>
      <c r="AQ20" s="91"/>
      <c r="AR20" s="91"/>
      <c r="AS20" s="59" t="s">
        <v>59</v>
      </c>
      <c r="AT20" s="90" t="str">
        <f>IF(COUNTIF(AP10:AQ14,"〇")=0,"",COUNTIF(AP10:AQ14,"〇"))</f>
        <v/>
      </c>
      <c r="AU20" s="91"/>
      <c r="AV20" s="91"/>
      <c r="AW20" s="57" t="s">
        <v>59</v>
      </c>
      <c r="AX20" s="42"/>
    </row>
    <row r="21" spans="1:50" ht="9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6"/>
      <c r="O21" s="5"/>
      <c r="P21" s="5"/>
      <c r="Q21" s="5"/>
      <c r="R21" s="5"/>
      <c r="S21" s="6"/>
      <c r="T21" s="5"/>
      <c r="U21" s="5"/>
      <c r="V21" s="26"/>
      <c r="W21" s="5"/>
      <c r="X21" s="5"/>
      <c r="Y21" s="5"/>
      <c r="Z21" s="5"/>
      <c r="AI21" s="27"/>
      <c r="AJ21" s="99" t="s">
        <v>60</v>
      </c>
      <c r="AK21" s="89"/>
      <c r="AL21" s="90">
        <f>IF(SUM(AK10:AM14)=0,0,SUM(AK10:AM14))</f>
        <v>0</v>
      </c>
      <c r="AM21" s="91"/>
      <c r="AN21" s="91"/>
      <c r="AO21" s="135" t="s">
        <v>49</v>
      </c>
      <c r="AP21" s="90">
        <f>IF(SUM(AK10:AM14)=0,0,SUM(AK10:AM14))</f>
        <v>0</v>
      </c>
      <c r="AQ21" s="91"/>
      <c r="AR21" s="91"/>
      <c r="AS21" s="135" t="s">
        <v>49</v>
      </c>
      <c r="AT21" s="90">
        <f>IF(SUM(AR10:AU14)=0,0,SUM(AR10:AU14))</f>
        <v>0</v>
      </c>
      <c r="AU21" s="91"/>
      <c r="AV21" s="91"/>
      <c r="AW21" s="109" t="s">
        <v>49</v>
      </c>
      <c r="AX21" s="42"/>
    </row>
    <row r="22" spans="1:50" ht="14.5" customHeight="1">
      <c r="A22" s="5"/>
      <c r="B22" s="5"/>
      <c r="C22" s="3" t="s">
        <v>12</v>
      </c>
      <c r="D22" s="5"/>
      <c r="E22" s="5"/>
      <c r="F22" s="5"/>
      <c r="J22" s="171" t="s">
        <v>13</v>
      </c>
      <c r="K22" s="172"/>
      <c r="L22" s="172"/>
      <c r="M22" s="173"/>
      <c r="N22" s="6"/>
      <c r="O22" s="112" t="s">
        <v>15</v>
      </c>
      <c r="P22" s="113"/>
      <c r="Q22" s="113"/>
      <c r="R22" s="114"/>
      <c r="T22" s="112" t="s">
        <v>16</v>
      </c>
      <c r="U22" s="113"/>
      <c r="V22" s="113"/>
      <c r="W22" s="113"/>
      <c r="X22" s="114"/>
      <c r="Y22" s="5"/>
      <c r="Z22" s="5"/>
      <c r="AI22" s="27"/>
      <c r="AJ22" s="99"/>
      <c r="AK22" s="89"/>
      <c r="AL22" s="90"/>
      <c r="AM22" s="91"/>
      <c r="AN22" s="91"/>
      <c r="AO22" s="135"/>
      <c r="AP22" s="90"/>
      <c r="AQ22" s="91"/>
      <c r="AR22" s="91"/>
      <c r="AS22" s="135"/>
      <c r="AT22" s="90"/>
      <c r="AU22" s="91"/>
      <c r="AV22" s="91"/>
      <c r="AW22" s="109"/>
      <c r="AX22" s="42"/>
    </row>
    <row r="23" spans="1:50" ht="18.75" customHeight="1">
      <c r="A23" s="5"/>
      <c r="B23" s="5"/>
      <c r="C23" s="5"/>
      <c r="D23" s="5"/>
      <c r="E23" s="5"/>
      <c r="F23" s="5"/>
      <c r="J23" s="161" t="str">
        <f>AL20</f>
        <v/>
      </c>
      <c r="K23" s="174"/>
      <c r="L23" s="174"/>
      <c r="M23" s="7" t="s">
        <v>14</v>
      </c>
      <c r="N23" s="6" t="s">
        <v>6</v>
      </c>
      <c r="O23" s="115">
        <f>AL6</f>
        <v>40700</v>
      </c>
      <c r="P23" s="116"/>
      <c r="Q23" s="116"/>
      <c r="R23" s="8" t="s">
        <v>5</v>
      </c>
      <c r="S23" s="5" t="s">
        <v>9</v>
      </c>
      <c r="T23" s="117" t="str">
        <f>IF(J23="","",$AL$24)</f>
        <v/>
      </c>
      <c r="U23" s="118"/>
      <c r="V23" s="118"/>
      <c r="W23" s="118"/>
      <c r="X23" s="8" t="s">
        <v>5</v>
      </c>
      <c r="Y23" s="5"/>
      <c r="AI23" s="27"/>
      <c r="AJ23" s="100" t="s">
        <v>38</v>
      </c>
      <c r="AK23" s="101"/>
      <c r="AL23" s="104">
        <f>AL21*AL5</f>
        <v>0</v>
      </c>
      <c r="AM23" s="105"/>
      <c r="AN23" s="105"/>
      <c r="AO23" s="60" t="s">
        <v>49</v>
      </c>
      <c r="AP23" s="104">
        <f>AP21*AO5</f>
        <v>0</v>
      </c>
      <c r="AQ23" s="105"/>
      <c r="AR23" s="105"/>
      <c r="AS23" s="60" t="s">
        <v>49</v>
      </c>
      <c r="AT23" s="104">
        <f>IF(AT21="",0,AT21*AR5)</f>
        <v>0</v>
      </c>
      <c r="AU23" s="105"/>
      <c r="AV23" s="105"/>
      <c r="AW23" s="58" t="s">
        <v>49</v>
      </c>
      <c r="AX23" s="42"/>
    </row>
    <row r="24" spans="1:50" ht="9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  <c r="M24" s="6"/>
      <c r="N24" s="6"/>
      <c r="O24" s="5"/>
      <c r="P24" s="5"/>
      <c r="Q24" s="6"/>
      <c r="R24" s="6"/>
      <c r="S24" s="6"/>
      <c r="T24" s="6"/>
      <c r="U24" s="5"/>
      <c r="V24" s="5"/>
      <c r="W24" s="5"/>
      <c r="X24" s="5"/>
      <c r="Y24" s="5"/>
      <c r="AI24" s="27"/>
      <c r="AJ24" s="100" t="s">
        <v>39</v>
      </c>
      <c r="AK24" s="101"/>
      <c r="AL24" s="102" t="e">
        <f>AL20*AL6</f>
        <v>#VALUE!</v>
      </c>
      <c r="AM24" s="103"/>
      <c r="AN24" s="103"/>
      <c r="AO24" s="110" t="s">
        <v>49</v>
      </c>
      <c r="AP24" s="102" t="e">
        <f>AP20*AO6</f>
        <v>#VALUE!</v>
      </c>
      <c r="AQ24" s="103"/>
      <c r="AR24" s="103"/>
      <c r="AS24" s="110" t="s">
        <v>49</v>
      </c>
      <c r="AT24" s="102">
        <f>IF(AT20="",0,AT20*AR6)</f>
        <v>0</v>
      </c>
      <c r="AU24" s="103"/>
      <c r="AV24" s="103"/>
      <c r="AW24" s="108" t="s">
        <v>49</v>
      </c>
      <c r="AX24" s="42"/>
    </row>
    <row r="25" spans="1:50" ht="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6"/>
      <c r="M25" s="6"/>
      <c r="N25" s="6"/>
      <c r="O25" s="5"/>
      <c r="P25" s="5"/>
      <c r="Q25" s="6"/>
      <c r="R25" s="6"/>
      <c r="S25" s="6"/>
      <c r="T25" s="6"/>
      <c r="U25" s="5"/>
      <c r="V25" s="5"/>
      <c r="W25" s="5"/>
      <c r="X25" s="5"/>
      <c r="Y25" s="5"/>
      <c r="Z25" s="5"/>
      <c r="AI25" s="27"/>
      <c r="AJ25" s="100"/>
      <c r="AK25" s="101"/>
      <c r="AL25" s="102"/>
      <c r="AM25" s="103"/>
      <c r="AN25" s="103"/>
      <c r="AO25" s="110"/>
      <c r="AP25" s="102"/>
      <c r="AQ25" s="103"/>
      <c r="AR25" s="103"/>
      <c r="AS25" s="110"/>
      <c r="AT25" s="102"/>
      <c r="AU25" s="103"/>
      <c r="AV25" s="103"/>
      <c r="AW25" s="108"/>
      <c r="AX25" s="42"/>
    </row>
    <row r="26" spans="1:50" ht="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6"/>
      <c r="O26" s="5"/>
      <c r="P26" s="5"/>
      <c r="Q26" s="5"/>
      <c r="R26" s="5"/>
      <c r="S26" s="6"/>
      <c r="T26" s="5"/>
      <c r="U26" s="5"/>
      <c r="V26" s="5"/>
      <c r="W26" s="5"/>
      <c r="X26" s="5"/>
      <c r="Y26" s="5"/>
      <c r="Z26" s="5"/>
      <c r="AI26" s="27"/>
      <c r="AJ26" s="97" t="s">
        <v>63</v>
      </c>
      <c r="AK26" s="98"/>
      <c r="AL26" s="87" t="str">
        <f>IF(AL20="","",IF(AL23+AL24&gt;649999,650000,ROUNDDOWN(AL$23+AL$24,-2)))</f>
        <v/>
      </c>
      <c r="AM26" s="88"/>
      <c r="AN26" s="88"/>
      <c r="AO26" s="93" t="s">
        <v>49</v>
      </c>
      <c r="AP26" s="87" t="str">
        <f>IF(AP20="","",IF(AP$23+AP$24&gt;239999,240000,ROUNDDOWN(AP$23+AP$24,-2)))</f>
        <v/>
      </c>
      <c r="AQ26" s="88"/>
      <c r="AR26" s="88"/>
      <c r="AS26" s="93" t="s">
        <v>49</v>
      </c>
      <c r="AT26" s="87">
        <f>IF(AT20="",0,IF(AT23+AT24&gt;169999,170000,ROUNDDOWN(AT$23+AT$24,-2)))</f>
        <v>0</v>
      </c>
      <c r="AU26" s="88"/>
      <c r="AV26" s="88"/>
      <c r="AW26" s="92" t="s">
        <v>49</v>
      </c>
      <c r="AX26" s="42"/>
    </row>
    <row r="27" spans="1:50" ht="18.75" customHeight="1">
      <c r="A27" s="5"/>
      <c r="B27" s="195" t="s">
        <v>17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2"/>
      <c r="W27" s="12"/>
      <c r="X27" s="12"/>
      <c r="Y27" s="13"/>
      <c r="Z27" s="5"/>
      <c r="AI27" s="28"/>
      <c r="AJ27" s="97"/>
      <c r="AK27" s="98"/>
      <c r="AL27" s="87"/>
      <c r="AM27" s="88"/>
      <c r="AN27" s="88"/>
      <c r="AO27" s="93"/>
      <c r="AP27" s="87"/>
      <c r="AQ27" s="88"/>
      <c r="AR27" s="88"/>
      <c r="AS27" s="93"/>
      <c r="AT27" s="87"/>
      <c r="AU27" s="88"/>
      <c r="AV27" s="88"/>
      <c r="AW27" s="92"/>
      <c r="AX27" s="42"/>
    </row>
    <row r="28" spans="1:50" s="20" customFormat="1" ht="9" customHeight="1" thickBo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/>
      <c r="W28" s="19"/>
      <c r="X28" s="19"/>
      <c r="Y28" s="17"/>
      <c r="Z28" s="17"/>
      <c r="AE28"/>
      <c r="AF28"/>
      <c r="AG28"/>
      <c r="AH28"/>
      <c r="AI28" s="28"/>
      <c r="AJ28" s="36"/>
      <c r="AK28" s="50"/>
      <c r="AL28" s="50"/>
      <c r="AM28" s="27"/>
      <c r="AN28" s="27"/>
      <c r="AO28" s="56"/>
      <c r="AP28" s="43"/>
      <c r="AQ28" s="43"/>
      <c r="AR28" s="43"/>
      <c r="AS28" s="43"/>
      <c r="AT28" s="43"/>
      <c r="AU28" s="43"/>
      <c r="AV28" s="43"/>
      <c r="AW28" s="43"/>
      <c r="AX28" s="43"/>
    </row>
    <row r="29" spans="1:50" ht="14.5" customHeight="1">
      <c r="A29" s="5"/>
      <c r="B29" s="5"/>
      <c r="C29" s="3" t="s">
        <v>11</v>
      </c>
      <c r="D29" s="3"/>
      <c r="E29" s="3"/>
      <c r="F29" s="3"/>
      <c r="G29" s="189" t="s">
        <v>116</v>
      </c>
      <c r="H29" s="190"/>
      <c r="I29" s="190"/>
      <c r="J29" s="190"/>
      <c r="K29" s="190"/>
      <c r="L29" s="190"/>
      <c r="M29" s="191"/>
      <c r="N29" s="4"/>
      <c r="O29" s="122" t="s">
        <v>8</v>
      </c>
      <c r="P29" s="123"/>
      <c r="Q29" s="123"/>
      <c r="R29" s="124"/>
      <c r="S29" s="4"/>
      <c r="T29" s="119" t="s">
        <v>19</v>
      </c>
      <c r="U29" s="120"/>
      <c r="V29" s="120"/>
      <c r="W29" s="120"/>
      <c r="X29" s="121"/>
      <c r="Y29" s="5"/>
      <c r="Z29" s="5"/>
      <c r="AE29" s="20"/>
      <c r="AF29" s="20"/>
      <c r="AG29" s="20"/>
      <c r="AH29" s="20"/>
      <c r="AI29" s="29"/>
      <c r="AJ29" s="94" t="s">
        <v>64</v>
      </c>
      <c r="AK29" s="95"/>
      <c r="AL29" s="95"/>
      <c r="AM29" s="96"/>
      <c r="AN29" s="27"/>
      <c r="AO29" s="132" t="s">
        <v>65</v>
      </c>
      <c r="AP29" s="133"/>
      <c r="AQ29" s="134"/>
      <c r="AR29" s="42"/>
      <c r="AS29" s="42"/>
      <c r="AT29" s="42"/>
      <c r="AU29" s="42"/>
      <c r="AV29" s="42"/>
      <c r="AW29" s="42"/>
      <c r="AX29" s="42"/>
    </row>
    <row r="30" spans="1:50">
      <c r="A30" s="5"/>
      <c r="B30" s="5"/>
      <c r="C30" s="5"/>
      <c r="D30" s="5"/>
      <c r="E30" s="5"/>
      <c r="F30" s="5"/>
      <c r="G30" s="192" t="str">
        <f>IF($AP$21=0,"",$AP$21)</f>
        <v/>
      </c>
      <c r="H30" s="193"/>
      <c r="I30" s="193"/>
      <c r="J30" s="193"/>
      <c r="K30" s="193"/>
      <c r="L30" s="193"/>
      <c r="M30" s="10" t="s">
        <v>5</v>
      </c>
      <c r="N30" s="6" t="s">
        <v>6</v>
      </c>
      <c r="O30" s="186">
        <f>AO5*100</f>
        <v>2.2999999999999998</v>
      </c>
      <c r="P30" s="116"/>
      <c r="Q30" s="116"/>
      <c r="R30" s="8" t="s">
        <v>7</v>
      </c>
      <c r="S30" s="6" t="s">
        <v>9</v>
      </c>
      <c r="T30" s="185" t="str">
        <f>IF(G30="","",$AP$23)</f>
        <v/>
      </c>
      <c r="U30" s="188"/>
      <c r="V30" s="188"/>
      <c r="W30" s="188"/>
      <c r="X30" s="7" t="s">
        <v>5</v>
      </c>
      <c r="Y30" s="5"/>
      <c r="Z30" s="5"/>
      <c r="AI30" s="29"/>
      <c r="AJ30" s="136" t="str">
        <f>IF(AL20="","",AL26+AP26+AT26)</f>
        <v/>
      </c>
      <c r="AK30" s="137"/>
      <c r="AL30" s="137"/>
      <c r="AM30" s="138"/>
      <c r="AN30" s="27"/>
      <c r="AO30" s="126" t="str">
        <f>IF(AJ30="","",AJ30/12)</f>
        <v/>
      </c>
      <c r="AP30" s="127"/>
      <c r="AQ30" s="128"/>
      <c r="AR30" s="42"/>
      <c r="AS30" s="42"/>
      <c r="AT30" s="42"/>
      <c r="AU30" s="42"/>
      <c r="AV30" s="42"/>
      <c r="AW30" s="42"/>
      <c r="AX30" s="42"/>
    </row>
    <row r="31" spans="1:50" ht="9" customHeight="1" thickBot="1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5"/>
      <c r="M31" s="5"/>
      <c r="N31" s="6"/>
      <c r="O31" s="5"/>
      <c r="P31" s="5"/>
      <c r="Q31" s="5"/>
      <c r="R31" s="5"/>
      <c r="S31" s="6"/>
      <c r="T31" s="5"/>
      <c r="U31" s="5"/>
      <c r="V31" s="5"/>
      <c r="W31" s="5"/>
      <c r="X31" s="5"/>
      <c r="Y31" s="5"/>
      <c r="Z31" s="5"/>
      <c r="AI31" s="29"/>
      <c r="AJ31" s="139"/>
      <c r="AK31" s="140"/>
      <c r="AL31" s="140"/>
      <c r="AM31" s="141"/>
      <c r="AN31" s="27"/>
      <c r="AO31" s="129"/>
      <c r="AP31" s="130"/>
      <c r="AQ31" s="131"/>
      <c r="AR31" s="42"/>
      <c r="AS31" s="42"/>
      <c r="AT31" s="42"/>
      <c r="AU31" s="42"/>
      <c r="AV31" s="42"/>
      <c r="AW31" s="42"/>
      <c r="AX31" s="42"/>
    </row>
    <row r="32" spans="1:50" ht="14.5" customHeight="1">
      <c r="A32" s="5"/>
      <c r="B32" s="5"/>
      <c r="C32" s="3" t="s">
        <v>12</v>
      </c>
      <c r="D32" s="5"/>
      <c r="E32" s="5"/>
      <c r="F32" s="5"/>
      <c r="J32" s="171" t="s">
        <v>13</v>
      </c>
      <c r="K32" s="172"/>
      <c r="L32" s="172"/>
      <c r="M32" s="173"/>
      <c r="N32" s="6"/>
      <c r="O32" s="112" t="s">
        <v>15</v>
      </c>
      <c r="P32" s="113"/>
      <c r="Q32" s="113"/>
      <c r="R32" s="114"/>
      <c r="S32" s="5"/>
      <c r="T32" s="112" t="s">
        <v>20</v>
      </c>
      <c r="U32" s="113"/>
      <c r="V32" s="113"/>
      <c r="W32" s="113"/>
      <c r="X32" s="114"/>
      <c r="Y32" s="5"/>
      <c r="Z32" s="5"/>
      <c r="AI32" s="29"/>
      <c r="AJ32" s="27"/>
      <c r="AK32" s="50"/>
      <c r="AL32" s="50"/>
      <c r="AM32" s="27"/>
      <c r="AN32" s="27"/>
      <c r="AO32" s="42"/>
      <c r="AP32" s="42"/>
      <c r="AQ32" s="42"/>
      <c r="AR32" s="42"/>
      <c r="AS32" s="42"/>
      <c r="AT32" s="42"/>
      <c r="AU32" s="42"/>
      <c r="AV32" s="42"/>
      <c r="AW32" s="42"/>
      <c r="AX32" s="42"/>
    </row>
    <row r="33" spans="1:50">
      <c r="A33" s="5"/>
      <c r="B33" s="5"/>
      <c r="C33" s="5"/>
      <c r="D33" s="5"/>
      <c r="E33" s="5"/>
      <c r="F33" s="5"/>
      <c r="J33" s="161" t="str">
        <f>AP20</f>
        <v/>
      </c>
      <c r="K33" s="174"/>
      <c r="L33" s="174"/>
      <c r="M33" s="7" t="s">
        <v>14</v>
      </c>
      <c r="N33" s="6" t="s">
        <v>6</v>
      </c>
      <c r="O33" s="115">
        <f>AO6</f>
        <v>10500</v>
      </c>
      <c r="P33" s="116"/>
      <c r="Q33" s="116"/>
      <c r="R33" s="8" t="s">
        <v>5</v>
      </c>
      <c r="S33" s="5" t="s">
        <v>9</v>
      </c>
      <c r="T33" s="117" t="str">
        <f>IF(J33="","",AP24)</f>
        <v/>
      </c>
      <c r="U33" s="118"/>
      <c r="V33" s="118"/>
      <c r="W33" s="118"/>
      <c r="X33" s="8" t="s">
        <v>5</v>
      </c>
      <c r="Y33" s="5"/>
      <c r="Z33" s="5"/>
      <c r="AI33" s="29"/>
      <c r="AJ33" s="27"/>
      <c r="AK33" s="50"/>
      <c r="AL33" s="50"/>
      <c r="AM33" s="27"/>
      <c r="AN33" s="27"/>
      <c r="AO33" s="42"/>
      <c r="AP33" s="42"/>
      <c r="AQ33" s="42"/>
      <c r="AR33" s="42"/>
      <c r="AS33" s="42"/>
      <c r="AT33" s="42"/>
      <c r="AU33" s="42"/>
      <c r="AV33" s="42"/>
      <c r="AW33" s="42"/>
      <c r="AX33" s="42"/>
    </row>
    <row r="34" spans="1:50" ht="9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  <c r="M34" s="6"/>
      <c r="N34" s="6"/>
      <c r="O34" s="5"/>
      <c r="P34" s="5"/>
      <c r="Q34" s="6"/>
      <c r="R34" s="6"/>
      <c r="S34" s="6"/>
      <c r="T34" s="6"/>
      <c r="U34" s="5"/>
      <c r="V34" s="5"/>
      <c r="W34" s="5"/>
      <c r="X34" s="5"/>
      <c r="Y34" s="5"/>
      <c r="Z34" s="5"/>
      <c r="AH34" s="5"/>
      <c r="AI34" s="29"/>
      <c r="AJ34" s="30"/>
      <c r="AK34" s="50"/>
      <c r="AL34" s="50"/>
      <c r="AM34" s="27"/>
      <c r="AN34" s="27"/>
      <c r="AO34" s="42"/>
      <c r="AP34" s="42"/>
      <c r="AQ34" s="42"/>
      <c r="AR34" s="42"/>
      <c r="AS34" s="42"/>
      <c r="AT34" s="42"/>
      <c r="AU34" s="42"/>
      <c r="AV34" s="42"/>
      <c r="AW34" s="42"/>
      <c r="AX34" s="42"/>
    </row>
    <row r="35" spans="1:50" ht="9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  <c r="M35" s="6"/>
      <c r="N35" s="6"/>
      <c r="O35" s="5"/>
      <c r="P35" s="5"/>
      <c r="Q35" s="6"/>
      <c r="R35" s="6"/>
      <c r="S35" s="6"/>
      <c r="T35" s="6"/>
      <c r="U35" s="5"/>
      <c r="V35" s="5"/>
      <c r="W35" s="5"/>
      <c r="X35" s="5"/>
      <c r="Y35" s="5"/>
      <c r="Z35" s="5"/>
      <c r="AI35" s="28"/>
      <c r="AJ35" s="27"/>
      <c r="AK35" s="50"/>
      <c r="AL35" s="48"/>
      <c r="AM35" s="27"/>
      <c r="AN35" s="27"/>
      <c r="AO35" s="42"/>
      <c r="AP35" s="42"/>
      <c r="AQ35" s="42"/>
      <c r="AR35" s="42"/>
      <c r="AS35" s="42"/>
      <c r="AT35" s="42"/>
      <c r="AU35" s="42"/>
      <c r="AV35" s="42"/>
      <c r="AW35" s="42"/>
      <c r="AX35" s="42"/>
    </row>
    <row r="36" spans="1:50" ht="9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6"/>
      <c r="L36" s="5"/>
      <c r="M36" s="5"/>
      <c r="N36" s="6"/>
      <c r="O36" s="5"/>
      <c r="P36" s="5"/>
      <c r="Q36" s="5"/>
      <c r="R36" s="5"/>
      <c r="S36" s="6"/>
      <c r="T36" s="5"/>
      <c r="U36" s="5"/>
      <c r="V36" s="5"/>
      <c r="W36" s="5"/>
      <c r="X36" s="5"/>
      <c r="Y36" s="5"/>
      <c r="Z36" s="5"/>
      <c r="AI36" s="28"/>
      <c r="AJ36" s="27"/>
      <c r="AK36" s="50"/>
      <c r="AL36" s="50"/>
      <c r="AM36" s="27"/>
      <c r="AN36" s="27"/>
      <c r="AO36" s="42"/>
      <c r="AP36" s="42"/>
      <c r="AQ36" s="42"/>
      <c r="AR36" s="42"/>
      <c r="AS36" s="42"/>
      <c r="AT36" s="42"/>
      <c r="AU36" s="42"/>
      <c r="AV36" s="42"/>
      <c r="AW36" s="42"/>
      <c r="AX36" s="42"/>
    </row>
    <row r="37" spans="1:50">
      <c r="A37" s="5"/>
      <c r="B37" s="125" t="s">
        <v>18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4"/>
      <c r="S37" s="14"/>
      <c r="T37" s="14"/>
      <c r="U37" s="14"/>
      <c r="V37" s="14"/>
      <c r="W37" s="14"/>
      <c r="X37" s="14"/>
      <c r="Y37" s="15"/>
      <c r="Z37" s="5"/>
      <c r="AI37" s="28"/>
      <c r="AJ37" s="27"/>
      <c r="AK37" s="50"/>
      <c r="AL37" s="50"/>
      <c r="AM37" s="27"/>
      <c r="AN37" s="27"/>
      <c r="AO37" s="42"/>
      <c r="AP37" s="42"/>
      <c r="AQ37" s="42"/>
      <c r="AR37" s="42"/>
      <c r="AS37" s="42"/>
      <c r="AT37" s="42"/>
      <c r="AU37" s="42"/>
      <c r="AV37" s="42"/>
      <c r="AW37" s="42"/>
      <c r="AX37" s="42"/>
    </row>
    <row r="38" spans="1:50" s="20" customFormat="1" ht="9" customHeight="1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  <c r="S38" s="19"/>
      <c r="T38" s="19"/>
      <c r="U38" s="19"/>
      <c r="V38" s="19"/>
      <c r="W38" s="19"/>
      <c r="X38" s="19"/>
      <c r="Y38" s="17"/>
      <c r="Z38" s="17"/>
      <c r="AE38"/>
      <c r="AF38"/>
      <c r="AG38"/>
      <c r="AH38"/>
      <c r="AI38" s="28"/>
      <c r="AJ38" s="27"/>
      <c r="AK38" s="50"/>
      <c r="AL38" s="50"/>
      <c r="AM38" s="27"/>
      <c r="AN38" s="27"/>
      <c r="AO38" s="43"/>
      <c r="AP38" s="43"/>
      <c r="AQ38" s="43"/>
      <c r="AR38" s="43"/>
      <c r="AS38" s="43"/>
      <c r="AT38" s="43"/>
      <c r="AU38" s="43"/>
      <c r="AV38" s="43"/>
      <c r="AW38" s="43"/>
      <c r="AX38" s="43"/>
    </row>
    <row r="39" spans="1:50" ht="14.5" customHeight="1">
      <c r="A39" s="5"/>
      <c r="B39" s="5"/>
      <c r="C39" s="3" t="s">
        <v>11</v>
      </c>
      <c r="D39" s="3"/>
      <c r="E39" s="3"/>
      <c r="F39" s="3"/>
      <c r="G39" s="180" t="s">
        <v>116</v>
      </c>
      <c r="H39" s="181"/>
      <c r="I39" s="181"/>
      <c r="J39" s="181"/>
      <c r="K39" s="181"/>
      <c r="L39" s="181"/>
      <c r="M39" s="182"/>
      <c r="N39" s="4"/>
      <c r="O39" s="119" t="s">
        <v>8</v>
      </c>
      <c r="P39" s="120"/>
      <c r="Q39" s="120"/>
      <c r="R39" s="121"/>
      <c r="S39" s="4"/>
      <c r="T39" s="119" t="s">
        <v>21</v>
      </c>
      <c r="U39" s="120"/>
      <c r="V39" s="120"/>
      <c r="W39" s="120"/>
      <c r="X39" s="121"/>
      <c r="Y39" s="5"/>
      <c r="Z39" s="5"/>
      <c r="AE39" s="20"/>
      <c r="AF39" s="20"/>
      <c r="AG39" s="20"/>
      <c r="AH39" s="20"/>
      <c r="AI39" s="27"/>
      <c r="AJ39" s="27"/>
      <c r="AK39" s="50"/>
      <c r="AL39" s="50"/>
      <c r="AM39" s="27"/>
      <c r="AN39" s="27"/>
      <c r="AO39" s="42"/>
      <c r="AP39" s="42"/>
      <c r="AQ39" s="42"/>
      <c r="AR39" s="42"/>
      <c r="AS39" s="42"/>
      <c r="AT39" s="42"/>
      <c r="AU39" s="42"/>
      <c r="AV39" s="42"/>
      <c r="AW39" s="42"/>
      <c r="AX39" s="42"/>
    </row>
    <row r="40" spans="1:50">
      <c r="A40" s="5"/>
      <c r="B40" s="5"/>
      <c r="C40" s="5"/>
      <c r="D40" s="5"/>
      <c r="E40" s="5"/>
      <c r="F40" s="5"/>
      <c r="G40" s="117" t="str">
        <f>IF(AT21=0,"",$AT$21)</f>
        <v/>
      </c>
      <c r="H40" s="118"/>
      <c r="I40" s="118"/>
      <c r="J40" s="118"/>
      <c r="K40" s="118"/>
      <c r="L40" s="118"/>
      <c r="M40" s="9" t="s">
        <v>5</v>
      </c>
      <c r="N40" s="6" t="s">
        <v>6</v>
      </c>
      <c r="O40" s="161">
        <f>AR5*100</f>
        <v>2.4</v>
      </c>
      <c r="P40" s="174"/>
      <c r="Q40" s="174"/>
      <c r="R40" s="7" t="s">
        <v>7</v>
      </c>
      <c r="S40" s="6" t="s">
        <v>9</v>
      </c>
      <c r="T40" s="185" t="str">
        <f>IF(G40="","",$AT$23)</f>
        <v/>
      </c>
      <c r="U40" s="188"/>
      <c r="V40" s="188"/>
      <c r="W40" s="188"/>
      <c r="X40" s="7" t="s">
        <v>5</v>
      </c>
      <c r="Y40" s="5"/>
      <c r="Z40" s="5"/>
      <c r="AI40" s="27"/>
      <c r="AJ40" s="27"/>
      <c r="AK40" s="50"/>
      <c r="AL40" s="50"/>
      <c r="AM40" s="27"/>
      <c r="AN40" s="27"/>
      <c r="AO40" s="42"/>
      <c r="AP40" s="42"/>
      <c r="AQ40" s="42"/>
      <c r="AR40" s="42"/>
      <c r="AS40" s="42"/>
      <c r="AT40" s="42"/>
      <c r="AU40" s="42"/>
      <c r="AV40" s="42"/>
      <c r="AW40" s="42"/>
      <c r="AX40" s="42"/>
    </row>
    <row r="41" spans="1:50" ht="9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6"/>
      <c r="L41" s="5"/>
      <c r="M41" s="5"/>
      <c r="N41" s="6"/>
      <c r="O41" s="5"/>
      <c r="P41" s="5"/>
      <c r="Q41" s="5"/>
      <c r="R41" s="5"/>
      <c r="S41" s="6"/>
      <c r="T41" s="5"/>
      <c r="U41" s="5"/>
      <c r="V41" s="5"/>
      <c r="W41" s="5"/>
      <c r="X41" s="5"/>
      <c r="Y41" s="5"/>
      <c r="Z41" s="5"/>
      <c r="AI41" s="27"/>
      <c r="AJ41" s="27"/>
      <c r="AK41" s="50"/>
      <c r="AL41" s="50"/>
      <c r="AM41" s="27"/>
      <c r="AN41" s="27"/>
      <c r="AO41" s="42"/>
      <c r="AP41" s="42"/>
      <c r="AQ41" s="42"/>
      <c r="AR41" s="42"/>
      <c r="AS41" s="42"/>
      <c r="AT41" s="42"/>
      <c r="AU41" s="42"/>
      <c r="AV41" s="42"/>
      <c r="AW41" s="42"/>
      <c r="AX41" s="42"/>
    </row>
    <row r="42" spans="1:50" ht="14.5" customHeight="1">
      <c r="A42" s="5"/>
      <c r="B42" s="5"/>
      <c r="C42" s="3" t="s">
        <v>12</v>
      </c>
      <c r="D42" s="5"/>
      <c r="E42" s="5"/>
      <c r="F42" s="5"/>
      <c r="J42" s="112" t="s">
        <v>13</v>
      </c>
      <c r="K42" s="113"/>
      <c r="L42" s="113"/>
      <c r="M42" s="114"/>
      <c r="N42" s="6"/>
      <c r="O42" s="112" t="s">
        <v>15</v>
      </c>
      <c r="P42" s="113"/>
      <c r="Q42" s="113"/>
      <c r="R42" s="114"/>
      <c r="S42" s="5"/>
      <c r="T42" s="112" t="s">
        <v>22</v>
      </c>
      <c r="U42" s="113"/>
      <c r="V42" s="113"/>
      <c r="W42" s="113"/>
      <c r="X42" s="114"/>
      <c r="Y42" s="5"/>
      <c r="Z42" s="5"/>
      <c r="AI42" s="27"/>
      <c r="AJ42" s="27"/>
      <c r="AK42" s="50"/>
      <c r="AL42" s="50"/>
      <c r="AM42" s="27"/>
      <c r="AN42" s="27"/>
      <c r="AO42" s="42"/>
      <c r="AP42" s="42"/>
      <c r="AQ42" s="42"/>
      <c r="AR42" s="42"/>
      <c r="AS42" s="42"/>
      <c r="AT42" s="42"/>
      <c r="AU42" s="42"/>
      <c r="AV42" s="42"/>
      <c r="AW42" s="42"/>
      <c r="AX42" s="42"/>
    </row>
    <row r="43" spans="1:50">
      <c r="A43" s="5"/>
      <c r="B43" s="5"/>
      <c r="C43" s="5"/>
      <c r="D43" s="5"/>
      <c r="E43" s="5"/>
      <c r="F43" s="5"/>
      <c r="J43" s="161" t="str">
        <f>$AT$20</f>
        <v/>
      </c>
      <c r="K43" s="174"/>
      <c r="L43" s="174"/>
      <c r="M43" s="8" t="s">
        <v>14</v>
      </c>
      <c r="N43" s="6" t="s">
        <v>6</v>
      </c>
      <c r="O43" s="115">
        <f>AR6</f>
        <v>11000</v>
      </c>
      <c r="P43" s="116"/>
      <c r="Q43" s="116"/>
      <c r="R43" s="8" t="s">
        <v>5</v>
      </c>
      <c r="S43" s="5" t="s">
        <v>9</v>
      </c>
      <c r="T43" s="117" t="str">
        <f>IF(J43="","",$AT$24)</f>
        <v/>
      </c>
      <c r="U43" s="118"/>
      <c r="V43" s="118"/>
      <c r="W43" s="118"/>
      <c r="X43" s="8" t="s">
        <v>5</v>
      </c>
      <c r="Y43" s="5"/>
      <c r="Z43" s="5"/>
      <c r="AI43" s="5"/>
      <c r="AJ43" s="45"/>
      <c r="AK43" s="51"/>
      <c r="AL43" s="51"/>
      <c r="AM43" s="45"/>
      <c r="AN43" s="45"/>
      <c r="AO43" s="42"/>
      <c r="AP43" s="42"/>
      <c r="AQ43" s="42"/>
      <c r="AR43" s="42"/>
      <c r="AS43" s="42"/>
      <c r="AT43" s="42"/>
      <c r="AU43" s="42"/>
      <c r="AV43" s="42"/>
      <c r="AW43" s="42"/>
      <c r="AX43" s="42"/>
    </row>
    <row r="44" spans="1:50" ht="9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  <c r="L44" s="6"/>
      <c r="M44" s="6"/>
      <c r="N44" s="6"/>
      <c r="O44" s="5"/>
      <c r="P44" s="5"/>
      <c r="Q44" s="6"/>
      <c r="R44" s="6"/>
      <c r="S44" s="6"/>
      <c r="T44" s="6"/>
      <c r="U44" s="5"/>
      <c r="V44" s="5"/>
      <c r="W44" s="5"/>
      <c r="X44" s="5"/>
      <c r="Y44" s="5"/>
      <c r="Z44" s="5"/>
      <c r="AI44" s="5"/>
      <c r="AJ44" s="45"/>
      <c r="AK44" s="51"/>
      <c r="AL44" s="51"/>
      <c r="AM44" s="45"/>
      <c r="AN44" s="45"/>
      <c r="AO44" s="42"/>
      <c r="AP44" s="42"/>
      <c r="AQ44" s="42"/>
      <c r="AR44" s="42"/>
      <c r="AS44" s="42"/>
      <c r="AT44" s="42"/>
      <c r="AU44" s="42"/>
      <c r="AV44" s="42"/>
      <c r="AW44" s="42"/>
      <c r="AX44" s="42"/>
    </row>
    <row r="45" spans="1:50" ht="7" customHeight="1" thickBot="1">
      <c r="A45" s="5"/>
      <c r="B45" s="21"/>
      <c r="C45" s="21"/>
      <c r="D45" s="21"/>
      <c r="E45" s="21"/>
      <c r="F45" s="21"/>
      <c r="G45" s="21"/>
      <c r="H45" s="21"/>
      <c r="I45" s="21"/>
      <c r="J45" s="21"/>
      <c r="K45" s="22"/>
      <c r="L45" s="22"/>
      <c r="M45" s="22"/>
      <c r="N45" s="22"/>
      <c r="O45" s="21"/>
      <c r="P45" s="21"/>
      <c r="Q45" s="22"/>
      <c r="R45" s="22"/>
      <c r="S45" s="22"/>
      <c r="T45" s="22"/>
      <c r="U45" s="21"/>
      <c r="V45" s="21"/>
      <c r="W45" s="21"/>
      <c r="X45" s="21"/>
      <c r="Y45" s="21"/>
      <c r="Z45" s="5"/>
      <c r="AI45" s="5"/>
      <c r="AJ45" s="45"/>
      <c r="AK45" s="51"/>
      <c r="AL45" s="51"/>
      <c r="AM45" s="45"/>
      <c r="AN45" s="45"/>
      <c r="AO45" s="42"/>
      <c r="AP45" s="42"/>
      <c r="AQ45" s="42"/>
      <c r="AR45" s="42"/>
      <c r="AS45" s="42"/>
      <c r="AT45" s="42"/>
      <c r="AU45" s="42"/>
      <c r="AV45" s="42"/>
      <c r="AW45" s="42"/>
      <c r="AX45" s="42"/>
    </row>
    <row r="46" spans="1:50" ht="9" customHeight="1" thickTop="1" thickBot="1">
      <c r="A46" s="5"/>
      <c r="Y46" s="5"/>
      <c r="Z46" s="5"/>
      <c r="AI46" s="5"/>
      <c r="AJ46" s="45"/>
      <c r="AK46" s="51"/>
      <c r="AL46" s="51"/>
      <c r="AM46" s="45"/>
      <c r="AN46" s="45"/>
      <c r="AO46" s="42"/>
      <c r="AP46" s="42"/>
      <c r="AQ46" s="42"/>
      <c r="AR46" s="42"/>
      <c r="AS46" s="42"/>
      <c r="AT46" s="42"/>
      <c r="AU46" s="42"/>
      <c r="AV46" s="42"/>
      <c r="AW46" s="42"/>
      <c r="AX46" s="42"/>
    </row>
    <row r="47" spans="1:50" ht="14.5" customHeight="1">
      <c r="A47" s="5"/>
      <c r="B47" t="s">
        <v>25</v>
      </c>
      <c r="E47" s="119" t="s">
        <v>29</v>
      </c>
      <c r="F47" s="120"/>
      <c r="G47" s="120"/>
      <c r="H47" s="121"/>
      <c r="I47" s="2"/>
      <c r="J47" s="189" t="s">
        <v>30</v>
      </c>
      <c r="K47" s="190"/>
      <c r="L47" s="190"/>
      <c r="M47" s="191"/>
      <c r="N47" s="2"/>
      <c r="O47" s="119" t="s">
        <v>31</v>
      </c>
      <c r="P47" s="120"/>
      <c r="Q47" s="120"/>
      <c r="R47" s="121"/>
      <c r="T47" s="200" t="s">
        <v>34</v>
      </c>
      <c r="U47" s="201"/>
      <c r="V47" s="201"/>
      <c r="W47" s="201"/>
      <c r="X47" s="202"/>
      <c r="AJ47" s="45"/>
      <c r="AK47" s="52"/>
      <c r="AL47" s="5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</row>
    <row r="48" spans="1:50" ht="14.5" customHeight="1">
      <c r="A48" s="5"/>
      <c r="E48" s="208" t="s">
        <v>26</v>
      </c>
      <c r="F48" s="209"/>
      <c r="G48" s="209"/>
      <c r="H48" s="210"/>
      <c r="I48" s="2"/>
      <c r="J48" s="208" t="s">
        <v>28</v>
      </c>
      <c r="K48" s="209"/>
      <c r="L48" s="209"/>
      <c r="M48" s="210"/>
      <c r="N48" s="2"/>
      <c r="O48" s="208" t="s">
        <v>27</v>
      </c>
      <c r="P48" s="209"/>
      <c r="Q48" s="209"/>
      <c r="R48" s="210"/>
      <c r="T48" s="203"/>
      <c r="U48" s="204"/>
      <c r="V48" s="204"/>
      <c r="W48" s="204"/>
      <c r="X48" s="205"/>
      <c r="AJ48" s="42"/>
      <c r="AK48" s="52"/>
      <c r="AL48" s="5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</row>
    <row r="49" spans="1:50" ht="30" customHeight="1" thickBot="1">
      <c r="A49" s="5"/>
      <c r="E49" s="197" t="str">
        <f>$AL$26</f>
        <v/>
      </c>
      <c r="F49" s="198"/>
      <c r="G49" s="198"/>
      <c r="H49" s="8" t="s">
        <v>5</v>
      </c>
      <c r="I49" t="s">
        <v>32</v>
      </c>
      <c r="J49" s="197" t="str">
        <f>$AP$26</f>
        <v/>
      </c>
      <c r="K49" s="198"/>
      <c r="L49" s="198"/>
      <c r="M49" s="9" t="s">
        <v>5</v>
      </c>
      <c r="N49" t="s">
        <v>32</v>
      </c>
      <c r="O49" s="197" t="str">
        <f>IF(AT26=0,"",$AT$26)</f>
        <v/>
      </c>
      <c r="P49" s="198"/>
      <c r="Q49" s="198"/>
      <c r="R49" s="8" t="s">
        <v>5</v>
      </c>
      <c r="S49" t="s">
        <v>9</v>
      </c>
      <c r="T49" s="206" t="str">
        <f>AJ30</f>
        <v/>
      </c>
      <c r="U49" s="207"/>
      <c r="V49" s="207"/>
      <c r="W49" s="207"/>
      <c r="X49" s="11" t="s">
        <v>5</v>
      </c>
      <c r="AJ49" s="42"/>
      <c r="AK49" s="52"/>
      <c r="AL49" s="5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</row>
    <row r="50" spans="1:50">
      <c r="A50" s="5"/>
      <c r="E50" s="211" t="s">
        <v>51</v>
      </c>
      <c r="F50" s="211"/>
      <c r="G50" s="40">
        <f>AL7</f>
        <v>65</v>
      </c>
      <c r="H50" s="39" t="s">
        <v>52</v>
      </c>
      <c r="J50" s="211" t="s">
        <v>51</v>
      </c>
      <c r="K50" s="211"/>
      <c r="L50" s="40">
        <f>AO7</f>
        <v>24</v>
      </c>
      <c r="M50" s="39" t="s">
        <v>52</v>
      </c>
      <c r="O50" s="211" t="s">
        <v>51</v>
      </c>
      <c r="P50" s="211"/>
      <c r="Q50" s="40">
        <f>AR7</f>
        <v>17</v>
      </c>
      <c r="R50" s="39" t="s">
        <v>52</v>
      </c>
      <c r="T50" s="213" t="str">
        <f>AO30</f>
        <v/>
      </c>
      <c r="U50" s="213"/>
      <c r="V50" s="213"/>
      <c r="W50" s="213"/>
      <c r="X50" s="213"/>
      <c r="Y50" s="213"/>
      <c r="AI50" s="5"/>
      <c r="AJ50" s="42"/>
      <c r="AK50" s="52"/>
      <c r="AL50" s="5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</row>
    <row r="51" spans="1:50" ht="18.75" customHeight="1">
      <c r="A51" s="5"/>
      <c r="T51" s="199" t="s">
        <v>33</v>
      </c>
      <c r="U51" s="199"/>
      <c r="V51" s="199"/>
      <c r="W51" s="199"/>
      <c r="X51" s="199"/>
      <c r="Y51" s="199"/>
      <c r="AI51" s="5"/>
      <c r="AJ51" s="42"/>
      <c r="AK51" s="52"/>
      <c r="AL51" s="5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</row>
    <row r="52" spans="1:50" ht="9" customHeight="1">
      <c r="A52" s="5"/>
      <c r="AI52" s="5"/>
      <c r="AJ52" s="42"/>
      <c r="AK52" s="52"/>
      <c r="AL52" s="5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</row>
    <row r="53" spans="1:50" ht="18.75" customHeight="1">
      <c r="A53" s="212" t="s">
        <v>62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</row>
    <row r="54" spans="1:50">
      <c r="A54" s="5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</row>
    <row r="55" spans="1:50">
      <c r="A55" s="5"/>
    </row>
    <row r="56" spans="1:50">
      <c r="A56" s="5"/>
    </row>
    <row r="57" spans="1:50">
      <c r="A57" s="5"/>
    </row>
    <row r="58" spans="1:50">
      <c r="A58" s="5"/>
    </row>
    <row r="59" spans="1:50">
      <c r="A59" s="5"/>
    </row>
    <row r="60" spans="1:50">
      <c r="A60" s="5"/>
    </row>
    <row r="61" spans="1:50">
      <c r="A61" s="5"/>
    </row>
    <row r="62" spans="1:50">
      <c r="A62" s="5"/>
    </row>
  </sheetData>
  <sheetProtection password="C7EA" sheet="1" objects="1" scenarios="1"/>
  <mergeCells count="164">
    <mergeCell ref="B10:F10"/>
    <mergeCell ref="B11:F11"/>
    <mergeCell ref="B12:F12"/>
    <mergeCell ref="B13:F13"/>
    <mergeCell ref="B14:F14"/>
    <mergeCell ref="B54:Y54"/>
    <mergeCell ref="E49:G49"/>
    <mergeCell ref="J49:L49"/>
    <mergeCell ref="O49:Q49"/>
    <mergeCell ref="T51:Y51"/>
    <mergeCell ref="T47:X48"/>
    <mergeCell ref="T49:W49"/>
    <mergeCell ref="O48:R48"/>
    <mergeCell ref="J48:M48"/>
    <mergeCell ref="E48:H48"/>
    <mergeCell ref="E47:H47"/>
    <mergeCell ref="O47:R47"/>
    <mergeCell ref="J47:M47"/>
    <mergeCell ref="E50:F50"/>
    <mergeCell ref="J50:K50"/>
    <mergeCell ref="O50:P50"/>
    <mergeCell ref="A53:Y53"/>
    <mergeCell ref="T50:Y50"/>
    <mergeCell ref="G13:H13"/>
    <mergeCell ref="G12:H12"/>
    <mergeCell ref="T30:W30"/>
    <mergeCell ref="J43:L43"/>
    <mergeCell ref="J33:L33"/>
    <mergeCell ref="J23:L23"/>
    <mergeCell ref="O13:Q13"/>
    <mergeCell ref="O12:Q12"/>
    <mergeCell ref="T43:W43"/>
    <mergeCell ref="T40:W40"/>
    <mergeCell ref="O43:Q43"/>
    <mergeCell ref="G39:M39"/>
    <mergeCell ref="O39:R39"/>
    <mergeCell ref="T39:X39"/>
    <mergeCell ref="G29:M29"/>
    <mergeCell ref="G40:L40"/>
    <mergeCell ref="G30:L30"/>
    <mergeCell ref="O30:Q30"/>
    <mergeCell ref="J32:M32"/>
    <mergeCell ref="O32:R32"/>
    <mergeCell ref="O33:Q33"/>
    <mergeCell ref="B17:U17"/>
    <mergeCell ref="B27:U27"/>
    <mergeCell ref="G20:L20"/>
    <mergeCell ref="T20:W20"/>
    <mergeCell ref="T19:X19"/>
    <mergeCell ref="J22:M22"/>
    <mergeCell ref="O40:Q40"/>
    <mergeCell ref="AR6:AT6"/>
    <mergeCell ref="AR5:AT5"/>
    <mergeCell ref="AO6:AQ6"/>
    <mergeCell ref="AO5:AQ5"/>
    <mergeCell ref="AR7:AS7"/>
    <mergeCell ref="G19:M19"/>
    <mergeCell ref="G11:H11"/>
    <mergeCell ref="G10:H10"/>
    <mergeCell ref="O22:R22"/>
    <mergeCell ref="T22:X22"/>
    <mergeCell ref="T11:W11"/>
    <mergeCell ref="T10:W10"/>
    <mergeCell ref="O14:Q14"/>
    <mergeCell ref="O19:R19"/>
    <mergeCell ref="O20:Q20"/>
    <mergeCell ref="O11:Q11"/>
    <mergeCell ref="O10:Q10"/>
    <mergeCell ref="I14:M14"/>
    <mergeCell ref="G14:H14"/>
    <mergeCell ref="I13:M13"/>
    <mergeCell ref="I12:M12"/>
    <mergeCell ref="AI2:AK2"/>
    <mergeCell ref="AJ6:AK6"/>
    <mergeCell ref="AJ5:AK5"/>
    <mergeCell ref="B7:R7"/>
    <mergeCell ref="B6:R6"/>
    <mergeCell ref="B5:R5"/>
    <mergeCell ref="B3:X3"/>
    <mergeCell ref="G9:H9"/>
    <mergeCell ref="I9:M9"/>
    <mergeCell ref="T9:X9"/>
    <mergeCell ref="O9:R9"/>
    <mergeCell ref="B9:F9"/>
    <mergeCell ref="AK9:AM9"/>
    <mergeCell ref="I11:M11"/>
    <mergeCell ref="I10:M10"/>
    <mergeCell ref="T14:W14"/>
    <mergeCell ref="T13:W13"/>
    <mergeCell ref="T12:W12"/>
    <mergeCell ref="AP14:AQ14"/>
    <mergeCell ref="AP13:AQ13"/>
    <mergeCell ref="AP12:AQ12"/>
    <mergeCell ref="AP11:AQ11"/>
    <mergeCell ref="AL18:AO19"/>
    <mergeCell ref="AR14:AU14"/>
    <mergeCell ref="AR13:AU13"/>
    <mergeCell ref="AR12:AU12"/>
    <mergeCell ref="AR11:AU11"/>
    <mergeCell ref="AJ3:AL3"/>
    <mergeCell ref="AM3:AP3"/>
    <mergeCell ref="AL7:AM7"/>
    <mergeCell ref="AO7:AP7"/>
    <mergeCell ref="AL4:AN4"/>
    <mergeCell ref="AP10:AQ10"/>
    <mergeCell ref="AP9:AU9"/>
    <mergeCell ref="AR10:AU10"/>
    <mergeCell ref="AK14:AM14"/>
    <mergeCell ref="AK13:AM13"/>
    <mergeCell ref="AL6:AN6"/>
    <mergeCell ref="AL5:AN5"/>
    <mergeCell ref="AJ7:AK7"/>
    <mergeCell ref="AJ4:AK4"/>
    <mergeCell ref="AR4:AT4"/>
    <mergeCell ref="AO4:AQ4"/>
    <mergeCell ref="AK12:AM12"/>
    <mergeCell ref="AK11:AM11"/>
    <mergeCell ref="AK10:AM10"/>
    <mergeCell ref="AO30:AQ31"/>
    <mergeCell ref="AO29:AQ29"/>
    <mergeCell ref="AO21:AO22"/>
    <mergeCell ref="AL20:AN20"/>
    <mergeCell ref="AJ20:AK20"/>
    <mergeCell ref="AP24:AR25"/>
    <mergeCell ref="AS24:AS25"/>
    <mergeCell ref="AS21:AS22"/>
    <mergeCell ref="AT23:AV23"/>
    <mergeCell ref="AT24:AV25"/>
    <mergeCell ref="AJ30:AM31"/>
    <mergeCell ref="J42:M42"/>
    <mergeCell ref="O42:R42"/>
    <mergeCell ref="T42:X42"/>
    <mergeCell ref="AJ23:AK23"/>
    <mergeCell ref="O23:Q23"/>
    <mergeCell ref="T23:W23"/>
    <mergeCell ref="T32:X32"/>
    <mergeCell ref="T33:W33"/>
    <mergeCell ref="T29:X29"/>
    <mergeCell ref="O29:R29"/>
    <mergeCell ref="B37:Q37"/>
    <mergeCell ref="AP18:AS19"/>
    <mergeCell ref="AP20:AR20"/>
    <mergeCell ref="AP21:AR22"/>
    <mergeCell ref="AW26:AW27"/>
    <mergeCell ref="AT26:AV27"/>
    <mergeCell ref="AS26:AS27"/>
    <mergeCell ref="AP26:AR27"/>
    <mergeCell ref="AJ29:AM29"/>
    <mergeCell ref="AJ26:AK27"/>
    <mergeCell ref="AL26:AN27"/>
    <mergeCell ref="AO26:AO27"/>
    <mergeCell ref="AT20:AV20"/>
    <mergeCell ref="AT21:AV22"/>
    <mergeCell ref="AJ21:AK22"/>
    <mergeCell ref="AL21:AN22"/>
    <mergeCell ref="AJ24:AK25"/>
    <mergeCell ref="AL24:AN25"/>
    <mergeCell ref="AL23:AN23"/>
    <mergeCell ref="AJ18:AK19"/>
    <mergeCell ref="AW24:AW25"/>
    <mergeCell ref="AW21:AW22"/>
    <mergeCell ref="AO24:AO25"/>
    <mergeCell ref="AP23:AR23"/>
    <mergeCell ref="AT18:AW19"/>
  </mergeCells>
  <phoneticPr fontId="2"/>
  <pageMargins left="0.47244094488188981" right="0" top="0.19685039370078741" bottom="0.19685039370078741" header="0" footer="0"/>
  <pageSetup paperSize="9" scale="95" orientation="portrait" r:id="rId1"/>
  <headerFooter>
    <oddHeader>&amp;L&amp;D&amp;T出力</oddHeader>
  </headerFooter>
  <rowBreaks count="1" manualBreakCount="1">
    <brk id="50" max="16383" man="1"/>
  </rowBreaks>
  <colBreaks count="1" manualBreakCount="1">
    <brk id="2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workbookViewId="0"/>
  </sheetViews>
  <sheetFormatPr defaultRowHeight="18"/>
  <cols>
    <col min="1" max="1" width="4" customWidth="1"/>
    <col min="2" max="2" width="3.58203125" style="69" customWidth="1"/>
    <col min="3" max="3" width="3.58203125" style="70" customWidth="1"/>
    <col min="4" max="4" width="3.58203125" style="69" customWidth="1"/>
    <col min="5" max="40" width="3.58203125" customWidth="1"/>
  </cols>
  <sheetData>
    <row r="1" spans="1:30">
      <c r="X1" s="17"/>
      <c r="Y1" s="17"/>
      <c r="Z1" s="17"/>
      <c r="AA1" s="17"/>
      <c r="AB1" s="17"/>
      <c r="AC1" s="17"/>
      <c r="AD1" s="17"/>
    </row>
    <row r="2" spans="1:30" ht="18.5" thickBot="1">
      <c r="X2" s="17"/>
      <c r="Y2" s="17"/>
      <c r="Z2" s="17"/>
      <c r="AA2" s="17"/>
      <c r="AB2" s="17"/>
      <c r="AC2" s="17"/>
      <c r="AD2" s="17"/>
    </row>
    <row r="3" spans="1:30">
      <c r="B3" s="218" t="s">
        <v>82</v>
      </c>
      <c r="C3" s="219"/>
      <c r="D3" s="219"/>
      <c r="E3" s="219"/>
      <c r="F3" s="219"/>
      <c r="G3" s="219"/>
      <c r="H3" s="219"/>
      <c r="I3" s="219"/>
      <c r="J3" s="220"/>
      <c r="K3" s="222" t="s">
        <v>83</v>
      </c>
      <c r="L3" s="223"/>
      <c r="M3" s="223"/>
      <c r="N3" s="223"/>
      <c r="O3" s="223"/>
      <c r="P3" s="223"/>
      <c r="Q3" s="223"/>
      <c r="R3" s="223"/>
      <c r="S3" s="223"/>
      <c r="T3" s="224"/>
      <c r="X3" s="17"/>
      <c r="Y3" s="74"/>
      <c r="Z3" s="17"/>
      <c r="AA3" s="17"/>
      <c r="AB3" s="17"/>
      <c r="AC3" s="17"/>
      <c r="AD3" s="17"/>
    </row>
    <row r="4" spans="1:30" ht="25" customHeight="1">
      <c r="B4" s="214" t="s">
        <v>67</v>
      </c>
      <c r="C4" s="215"/>
      <c r="D4" s="215"/>
      <c r="E4" s="215"/>
      <c r="F4" s="215"/>
      <c r="G4" s="215"/>
      <c r="H4" s="215"/>
      <c r="I4" s="215"/>
      <c r="J4" s="221"/>
      <c r="K4" s="225" t="s">
        <v>69</v>
      </c>
      <c r="L4" s="226"/>
      <c r="M4" s="226"/>
      <c r="N4" s="226"/>
      <c r="O4" s="226"/>
      <c r="P4" s="226"/>
      <c r="Q4" s="226"/>
      <c r="R4" s="226"/>
      <c r="S4" s="226"/>
      <c r="T4" s="227"/>
      <c r="X4" s="17"/>
      <c r="Y4" s="19"/>
      <c r="Z4" s="17"/>
      <c r="AA4" s="17"/>
      <c r="AB4" s="17"/>
      <c r="AC4" s="17"/>
      <c r="AD4" s="17"/>
    </row>
    <row r="5" spans="1:30" ht="25" customHeight="1">
      <c r="B5" s="214">
        <v>551000</v>
      </c>
      <c r="C5" s="215"/>
      <c r="D5" s="215"/>
      <c r="E5" s="215"/>
      <c r="F5" s="72" t="s">
        <v>76</v>
      </c>
      <c r="G5" s="215">
        <v>1618999</v>
      </c>
      <c r="H5" s="215"/>
      <c r="I5" s="215"/>
      <c r="J5" s="215"/>
      <c r="K5" s="225" t="s">
        <v>70</v>
      </c>
      <c r="L5" s="226"/>
      <c r="M5" s="226"/>
      <c r="N5" s="226"/>
      <c r="O5" s="226"/>
      <c r="P5" s="226"/>
      <c r="Q5" s="226"/>
      <c r="R5" s="226"/>
      <c r="S5" s="226"/>
      <c r="T5" s="227"/>
      <c r="X5" s="17"/>
      <c r="Y5" s="19"/>
      <c r="Z5" s="17"/>
      <c r="AA5" s="17"/>
      <c r="AB5" s="17"/>
      <c r="AC5" s="17"/>
      <c r="AD5" s="17"/>
    </row>
    <row r="6" spans="1:30" ht="25" customHeight="1">
      <c r="B6" s="214">
        <v>1619000</v>
      </c>
      <c r="C6" s="215"/>
      <c r="D6" s="215"/>
      <c r="E6" s="215"/>
      <c r="F6" s="72" t="s">
        <v>76</v>
      </c>
      <c r="G6" s="215">
        <v>1619999</v>
      </c>
      <c r="H6" s="215"/>
      <c r="I6" s="215"/>
      <c r="J6" s="215"/>
      <c r="K6" s="225" t="s">
        <v>71</v>
      </c>
      <c r="L6" s="226"/>
      <c r="M6" s="226"/>
      <c r="N6" s="226"/>
      <c r="O6" s="226"/>
      <c r="P6" s="226"/>
      <c r="Q6" s="226"/>
      <c r="R6" s="226"/>
      <c r="S6" s="226"/>
      <c r="T6" s="227"/>
      <c r="X6" s="17"/>
      <c r="Y6" s="19"/>
      <c r="Z6" s="17"/>
      <c r="AA6" s="17"/>
      <c r="AB6" s="17"/>
      <c r="AC6" s="17"/>
      <c r="AD6" s="17"/>
    </row>
    <row r="7" spans="1:30" ht="25" customHeight="1">
      <c r="B7" s="214">
        <v>1620000</v>
      </c>
      <c r="C7" s="215"/>
      <c r="D7" s="215"/>
      <c r="E7" s="215"/>
      <c r="F7" s="72" t="s">
        <v>76</v>
      </c>
      <c r="G7" s="215">
        <v>1621999</v>
      </c>
      <c r="H7" s="215"/>
      <c r="I7" s="215"/>
      <c r="J7" s="215"/>
      <c r="K7" s="225" t="s">
        <v>72</v>
      </c>
      <c r="L7" s="226"/>
      <c r="M7" s="226"/>
      <c r="N7" s="226"/>
      <c r="O7" s="226"/>
      <c r="P7" s="226"/>
      <c r="Q7" s="226"/>
      <c r="R7" s="226"/>
      <c r="S7" s="226"/>
      <c r="T7" s="227"/>
      <c r="X7" s="17"/>
      <c r="Y7" s="19"/>
      <c r="Z7" s="17"/>
      <c r="AA7" s="17"/>
      <c r="AB7" s="17"/>
      <c r="AC7" s="17"/>
      <c r="AD7" s="17"/>
    </row>
    <row r="8" spans="1:30" ht="25" customHeight="1">
      <c r="B8" s="214">
        <v>1622000</v>
      </c>
      <c r="C8" s="215"/>
      <c r="D8" s="215"/>
      <c r="E8" s="215"/>
      <c r="F8" s="72" t="s">
        <v>76</v>
      </c>
      <c r="G8" s="215">
        <v>1623999</v>
      </c>
      <c r="H8" s="215"/>
      <c r="I8" s="215"/>
      <c r="J8" s="215"/>
      <c r="K8" s="225" t="s">
        <v>73</v>
      </c>
      <c r="L8" s="226"/>
      <c r="M8" s="226"/>
      <c r="N8" s="226"/>
      <c r="O8" s="226"/>
      <c r="P8" s="226"/>
      <c r="Q8" s="226"/>
      <c r="R8" s="226"/>
      <c r="S8" s="226"/>
      <c r="T8" s="227"/>
      <c r="X8" s="17"/>
      <c r="Y8" s="19"/>
      <c r="Z8" s="17"/>
      <c r="AA8" s="17"/>
      <c r="AB8" s="17"/>
      <c r="AC8" s="17"/>
      <c r="AD8" s="17"/>
    </row>
    <row r="9" spans="1:30" ht="25" customHeight="1">
      <c r="B9" s="214">
        <v>1624000</v>
      </c>
      <c r="C9" s="215"/>
      <c r="D9" s="215"/>
      <c r="E9" s="215"/>
      <c r="F9" s="72" t="s">
        <v>76</v>
      </c>
      <c r="G9" s="215">
        <v>1627999</v>
      </c>
      <c r="H9" s="215"/>
      <c r="I9" s="215"/>
      <c r="J9" s="215"/>
      <c r="K9" s="225" t="s">
        <v>74</v>
      </c>
      <c r="L9" s="226"/>
      <c r="M9" s="226"/>
      <c r="N9" s="226"/>
      <c r="O9" s="226"/>
      <c r="P9" s="226"/>
      <c r="Q9" s="226"/>
      <c r="R9" s="226"/>
      <c r="S9" s="226"/>
      <c r="T9" s="227"/>
      <c r="X9" s="17"/>
      <c r="Y9" s="19"/>
      <c r="Z9" s="17"/>
      <c r="AA9" s="17"/>
      <c r="AB9" s="17"/>
      <c r="AC9" s="17"/>
      <c r="AD9" s="17"/>
    </row>
    <row r="10" spans="1:30" ht="25" customHeight="1">
      <c r="B10" s="214">
        <v>1628000</v>
      </c>
      <c r="C10" s="215"/>
      <c r="D10" s="215"/>
      <c r="E10" s="215"/>
      <c r="F10" s="72" t="s">
        <v>76</v>
      </c>
      <c r="G10" s="215">
        <v>1799999</v>
      </c>
      <c r="H10" s="215"/>
      <c r="I10" s="215"/>
      <c r="J10" s="215"/>
      <c r="K10" s="231" t="s">
        <v>75</v>
      </c>
      <c r="L10" s="232"/>
      <c r="M10" s="232"/>
      <c r="N10" s="232"/>
      <c r="O10" s="232"/>
      <c r="P10" s="233" t="s">
        <v>79</v>
      </c>
      <c r="Q10" s="226"/>
      <c r="R10" s="226"/>
      <c r="S10" s="226"/>
      <c r="T10" s="227"/>
      <c r="X10" s="17"/>
      <c r="Y10" s="17"/>
      <c r="Z10" s="17"/>
      <c r="AA10" s="17"/>
      <c r="AB10" s="17"/>
      <c r="AC10" s="17"/>
      <c r="AD10" s="17"/>
    </row>
    <row r="11" spans="1:30" ht="25" customHeight="1">
      <c r="B11" s="214">
        <v>1800000</v>
      </c>
      <c r="C11" s="215"/>
      <c r="D11" s="215"/>
      <c r="E11" s="215"/>
      <c r="F11" s="72" t="s">
        <v>76</v>
      </c>
      <c r="G11" s="215">
        <v>3599999</v>
      </c>
      <c r="H11" s="215"/>
      <c r="I11" s="215"/>
      <c r="J11" s="215"/>
      <c r="K11" s="231"/>
      <c r="L11" s="232"/>
      <c r="M11" s="232"/>
      <c r="N11" s="232"/>
      <c r="O11" s="232"/>
      <c r="P11" s="233" t="s">
        <v>80</v>
      </c>
      <c r="Q11" s="226"/>
      <c r="R11" s="226"/>
      <c r="S11" s="226"/>
      <c r="T11" s="227"/>
      <c r="X11" s="17"/>
      <c r="Y11" s="17"/>
      <c r="Z11" s="17"/>
      <c r="AA11" s="17"/>
      <c r="AB11" s="17"/>
      <c r="AC11" s="17"/>
      <c r="AD11" s="17"/>
    </row>
    <row r="12" spans="1:30" ht="25" customHeight="1">
      <c r="B12" s="214">
        <v>3600000</v>
      </c>
      <c r="C12" s="215"/>
      <c r="D12" s="215"/>
      <c r="E12" s="215"/>
      <c r="F12" s="72" t="s">
        <v>76</v>
      </c>
      <c r="G12" s="215">
        <v>6599999</v>
      </c>
      <c r="H12" s="215"/>
      <c r="I12" s="215"/>
      <c r="J12" s="215"/>
      <c r="K12" s="231"/>
      <c r="L12" s="232"/>
      <c r="M12" s="232"/>
      <c r="N12" s="232"/>
      <c r="O12" s="232"/>
      <c r="P12" s="233" t="s">
        <v>81</v>
      </c>
      <c r="Q12" s="226"/>
      <c r="R12" s="226"/>
      <c r="S12" s="226"/>
      <c r="T12" s="227"/>
      <c r="X12" s="17"/>
      <c r="Y12" s="17"/>
      <c r="Z12" s="17"/>
      <c r="AA12" s="17"/>
      <c r="AB12" s="17"/>
      <c r="AC12" s="17"/>
      <c r="AD12" s="17"/>
    </row>
    <row r="13" spans="1:30" ht="25" customHeight="1">
      <c r="B13" s="214">
        <v>6600000</v>
      </c>
      <c r="C13" s="215"/>
      <c r="D13" s="215"/>
      <c r="E13" s="215"/>
      <c r="F13" s="72" t="s">
        <v>76</v>
      </c>
      <c r="G13" s="215">
        <v>8499999</v>
      </c>
      <c r="H13" s="215"/>
      <c r="I13" s="215"/>
      <c r="J13" s="215"/>
      <c r="K13" s="225" t="s">
        <v>77</v>
      </c>
      <c r="L13" s="226"/>
      <c r="M13" s="226"/>
      <c r="N13" s="226"/>
      <c r="O13" s="226"/>
      <c r="P13" s="226"/>
      <c r="Q13" s="226"/>
      <c r="R13" s="226"/>
      <c r="S13" s="226"/>
      <c r="T13" s="227"/>
      <c r="X13" s="17"/>
      <c r="Y13" s="19"/>
      <c r="Z13" s="17"/>
      <c r="AA13" s="17"/>
      <c r="AB13" s="17"/>
      <c r="AC13" s="17"/>
      <c r="AD13" s="17"/>
    </row>
    <row r="14" spans="1:30" ht="25" customHeight="1" thickBot="1">
      <c r="B14" s="216" t="s">
        <v>68</v>
      </c>
      <c r="C14" s="217"/>
      <c r="D14" s="217"/>
      <c r="E14" s="217"/>
      <c r="F14" s="217"/>
      <c r="G14" s="217"/>
      <c r="H14" s="217"/>
      <c r="I14" s="217"/>
      <c r="J14" s="217"/>
      <c r="K14" s="228" t="s">
        <v>78</v>
      </c>
      <c r="L14" s="229"/>
      <c r="M14" s="229"/>
      <c r="N14" s="229"/>
      <c r="O14" s="229"/>
      <c r="P14" s="229"/>
      <c r="Q14" s="229"/>
      <c r="R14" s="229"/>
      <c r="S14" s="229"/>
      <c r="T14" s="230"/>
      <c r="X14" s="17"/>
      <c r="Y14" s="19"/>
      <c r="Z14" s="17"/>
      <c r="AA14" s="17"/>
      <c r="AB14" s="17"/>
      <c r="AC14" s="17"/>
      <c r="AD14" s="17"/>
    </row>
    <row r="15" spans="1:30" ht="25" customHeight="1">
      <c r="A15" s="20"/>
      <c r="B15" s="76"/>
      <c r="C15" s="76"/>
      <c r="D15" s="76"/>
      <c r="E15" s="76"/>
      <c r="F15" s="76"/>
      <c r="G15" s="76"/>
      <c r="H15" s="76"/>
      <c r="I15" s="76"/>
      <c r="J15" s="76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20"/>
      <c r="V15" s="20"/>
      <c r="W15" s="20"/>
      <c r="X15" s="17"/>
      <c r="Y15" s="19"/>
      <c r="Z15" s="17"/>
      <c r="AA15" s="17"/>
      <c r="AB15" s="17"/>
      <c r="AC15" s="17"/>
      <c r="AD15" s="17"/>
    </row>
    <row r="16" spans="1:30" ht="25" customHeight="1" thickBot="1">
      <c r="A16" s="20"/>
      <c r="B16" s="76"/>
      <c r="C16" s="76"/>
      <c r="D16" s="76"/>
      <c r="E16" s="76"/>
      <c r="F16" s="76"/>
      <c r="G16" s="76"/>
      <c r="H16" s="76"/>
      <c r="I16" s="76"/>
      <c r="J16" s="76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20"/>
      <c r="V16" s="20"/>
      <c r="W16" s="20"/>
      <c r="X16" s="17"/>
      <c r="Y16" s="19"/>
      <c r="Z16" s="17"/>
      <c r="AA16" s="17"/>
      <c r="AB16" s="17"/>
      <c r="AC16" s="17"/>
      <c r="AD16" s="17"/>
    </row>
    <row r="17" spans="1:28">
      <c r="A17" s="20"/>
      <c r="B17" s="249" t="s">
        <v>121</v>
      </c>
      <c r="C17" s="250"/>
      <c r="D17" s="250"/>
      <c r="E17" s="250"/>
      <c r="F17" s="250"/>
      <c r="G17" s="250"/>
      <c r="H17" s="251"/>
      <c r="I17" s="265" t="s">
        <v>114</v>
      </c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7"/>
    </row>
    <row r="18" spans="1:28">
      <c r="B18" s="252"/>
      <c r="C18" s="253"/>
      <c r="D18" s="253"/>
      <c r="E18" s="253"/>
      <c r="F18" s="253"/>
      <c r="G18" s="253"/>
      <c r="H18" s="254"/>
      <c r="I18" s="262" t="s">
        <v>113</v>
      </c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4"/>
      <c r="AA18" s="75"/>
      <c r="AB18" s="75"/>
    </row>
    <row r="19" spans="1:28">
      <c r="B19" s="252"/>
      <c r="C19" s="253"/>
      <c r="D19" s="253"/>
      <c r="E19" s="253"/>
      <c r="F19" s="253"/>
      <c r="G19" s="253"/>
      <c r="H19" s="254"/>
      <c r="I19" s="261" t="s">
        <v>112</v>
      </c>
      <c r="J19" s="259"/>
      <c r="K19" s="259"/>
      <c r="L19" s="259"/>
      <c r="M19" s="259"/>
      <c r="N19" s="259"/>
      <c r="O19" s="259" t="s">
        <v>117</v>
      </c>
      <c r="P19" s="259"/>
      <c r="Q19" s="259"/>
      <c r="R19" s="259"/>
      <c r="S19" s="259"/>
      <c r="T19" s="259"/>
      <c r="U19" s="259" t="s">
        <v>118</v>
      </c>
      <c r="V19" s="259"/>
      <c r="W19" s="259"/>
      <c r="X19" s="259"/>
      <c r="Y19" s="259"/>
      <c r="Z19" s="260"/>
      <c r="AA19" s="75"/>
      <c r="AB19" s="75"/>
    </row>
    <row r="20" spans="1:28" ht="25" customHeight="1">
      <c r="A20" s="73"/>
      <c r="B20" s="234" t="s">
        <v>110</v>
      </c>
      <c r="C20" s="243" t="s">
        <v>84</v>
      </c>
      <c r="D20" s="243"/>
      <c r="E20" s="243"/>
      <c r="F20" s="243"/>
      <c r="G20" s="243"/>
      <c r="H20" s="244"/>
      <c r="I20" s="78" t="s">
        <v>96</v>
      </c>
      <c r="J20" s="255" t="s">
        <v>94</v>
      </c>
      <c r="K20" s="255"/>
      <c r="L20" s="255"/>
      <c r="M20" s="255"/>
      <c r="N20" s="255"/>
      <c r="O20" s="79" t="s">
        <v>96</v>
      </c>
      <c r="P20" s="255" t="s">
        <v>97</v>
      </c>
      <c r="Q20" s="255"/>
      <c r="R20" s="255"/>
      <c r="S20" s="255"/>
      <c r="T20" s="255"/>
      <c r="U20" s="80" t="s">
        <v>96</v>
      </c>
      <c r="V20" s="255" t="s">
        <v>102</v>
      </c>
      <c r="W20" s="255"/>
      <c r="X20" s="255"/>
      <c r="Y20" s="255"/>
      <c r="Z20" s="256"/>
      <c r="AA20" s="75"/>
      <c r="AB20" s="75"/>
    </row>
    <row r="21" spans="1:28" ht="25" customHeight="1">
      <c r="A21" s="73"/>
      <c r="B21" s="234"/>
      <c r="C21" s="243" t="s">
        <v>85</v>
      </c>
      <c r="D21" s="243"/>
      <c r="E21" s="243"/>
      <c r="F21" s="243"/>
      <c r="G21" s="243"/>
      <c r="H21" s="244"/>
      <c r="I21" s="78" t="s">
        <v>96</v>
      </c>
      <c r="J21" s="255" t="s">
        <v>91</v>
      </c>
      <c r="K21" s="255"/>
      <c r="L21" s="255"/>
      <c r="M21" s="255"/>
      <c r="N21" s="255"/>
      <c r="O21" s="79" t="s">
        <v>96</v>
      </c>
      <c r="P21" s="255" t="s">
        <v>98</v>
      </c>
      <c r="Q21" s="255"/>
      <c r="R21" s="255"/>
      <c r="S21" s="255"/>
      <c r="T21" s="255"/>
      <c r="U21" s="80" t="s">
        <v>96</v>
      </c>
      <c r="V21" s="255" t="s">
        <v>103</v>
      </c>
      <c r="W21" s="255"/>
      <c r="X21" s="255"/>
      <c r="Y21" s="255"/>
      <c r="Z21" s="256"/>
      <c r="AA21" s="75"/>
      <c r="AB21" s="75"/>
    </row>
    <row r="22" spans="1:28" ht="25" customHeight="1">
      <c r="A22" s="73"/>
      <c r="B22" s="234"/>
      <c r="C22" s="243" t="s">
        <v>86</v>
      </c>
      <c r="D22" s="243"/>
      <c r="E22" s="243"/>
      <c r="F22" s="243"/>
      <c r="G22" s="243"/>
      <c r="H22" s="244"/>
      <c r="I22" s="78" t="s">
        <v>96</v>
      </c>
      <c r="J22" s="255" t="s">
        <v>92</v>
      </c>
      <c r="K22" s="255"/>
      <c r="L22" s="255"/>
      <c r="M22" s="255"/>
      <c r="N22" s="255"/>
      <c r="O22" s="79" t="s">
        <v>96</v>
      </c>
      <c r="P22" s="255" t="s">
        <v>99</v>
      </c>
      <c r="Q22" s="255"/>
      <c r="R22" s="255"/>
      <c r="S22" s="255"/>
      <c r="T22" s="255"/>
      <c r="U22" s="80" t="s">
        <v>96</v>
      </c>
      <c r="V22" s="255" t="s">
        <v>104</v>
      </c>
      <c r="W22" s="255"/>
      <c r="X22" s="255"/>
      <c r="Y22" s="255"/>
      <c r="Z22" s="256"/>
      <c r="AA22" s="75"/>
      <c r="AB22" s="75"/>
    </row>
    <row r="23" spans="1:28" ht="25" customHeight="1">
      <c r="A23" s="73"/>
      <c r="B23" s="234"/>
      <c r="C23" s="243" t="s">
        <v>87</v>
      </c>
      <c r="D23" s="243"/>
      <c r="E23" s="243"/>
      <c r="F23" s="243"/>
      <c r="G23" s="243"/>
      <c r="H23" s="244"/>
      <c r="I23" s="78" t="s">
        <v>96</v>
      </c>
      <c r="J23" s="255" t="s">
        <v>93</v>
      </c>
      <c r="K23" s="255"/>
      <c r="L23" s="255"/>
      <c r="M23" s="255"/>
      <c r="N23" s="255"/>
      <c r="O23" s="79" t="s">
        <v>96</v>
      </c>
      <c r="P23" s="255" t="s">
        <v>100</v>
      </c>
      <c r="Q23" s="255"/>
      <c r="R23" s="255"/>
      <c r="S23" s="255"/>
      <c r="T23" s="255"/>
      <c r="U23" s="80" t="s">
        <v>96</v>
      </c>
      <c r="V23" s="257" t="s">
        <v>105</v>
      </c>
      <c r="W23" s="257"/>
      <c r="X23" s="257"/>
      <c r="Y23" s="257"/>
      <c r="Z23" s="258"/>
      <c r="AA23" s="75"/>
      <c r="AB23" s="75"/>
    </row>
    <row r="24" spans="1:28" ht="25" customHeight="1">
      <c r="A24" s="73"/>
      <c r="B24" s="234"/>
      <c r="C24" s="243" t="s">
        <v>88</v>
      </c>
      <c r="D24" s="243"/>
      <c r="E24" s="243"/>
      <c r="F24" s="243"/>
      <c r="G24" s="243"/>
      <c r="H24" s="244"/>
      <c r="I24" s="78" t="s">
        <v>96</v>
      </c>
      <c r="J24" s="255" t="s">
        <v>95</v>
      </c>
      <c r="K24" s="255"/>
      <c r="L24" s="255"/>
      <c r="M24" s="255"/>
      <c r="N24" s="255"/>
      <c r="O24" s="79" t="s">
        <v>96</v>
      </c>
      <c r="P24" s="255" t="s">
        <v>101</v>
      </c>
      <c r="Q24" s="255"/>
      <c r="R24" s="255"/>
      <c r="S24" s="255"/>
      <c r="T24" s="255"/>
      <c r="U24" s="80" t="s">
        <v>96</v>
      </c>
      <c r="V24" s="255" t="s">
        <v>106</v>
      </c>
      <c r="W24" s="255"/>
      <c r="X24" s="255"/>
      <c r="Y24" s="255"/>
      <c r="Z24" s="256"/>
      <c r="AA24" s="75"/>
      <c r="AB24" s="75"/>
    </row>
    <row r="25" spans="1:28" ht="25" customHeight="1">
      <c r="A25" s="73"/>
      <c r="B25" s="235" t="s">
        <v>111</v>
      </c>
      <c r="C25" s="241" t="s">
        <v>89</v>
      </c>
      <c r="D25" s="241"/>
      <c r="E25" s="241"/>
      <c r="F25" s="241"/>
      <c r="G25" s="241"/>
      <c r="H25" s="242"/>
      <c r="I25" s="81" t="s">
        <v>96</v>
      </c>
      <c r="J25" s="246" t="s">
        <v>107</v>
      </c>
      <c r="K25" s="246"/>
      <c r="L25" s="246"/>
      <c r="M25" s="246"/>
      <c r="N25" s="246"/>
      <c r="O25" s="82" t="s">
        <v>96</v>
      </c>
      <c r="P25" s="246" t="s">
        <v>108</v>
      </c>
      <c r="Q25" s="246"/>
      <c r="R25" s="246"/>
      <c r="S25" s="246"/>
      <c r="T25" s="246"/>
      <c r="U25" s="83" t="s">
        <v>96</v>
      </c>
      <c r="V25" s="246" t="s">
        <v>109</v>
      </c>
      <c r="W25" s="246"/>
      <c r="X25" s="246"/>
      <c r="Y25" s="246"/>
      <c r="Z25" s="248"/>
      <c r="AA25" s="75"/>
      <c r="AB25" s="75"/>
    </row>
    <row r="26" spans="1:28" ht="25" customHeight="1">
      <c r="A26" s="73"/>
      <c r="B26" s="235"/>
      <c r="C26" s="241" t="s">
        <v>90</v>
      </c>
      <c r="D26" s="241"/>
      <c r="E26" s="241"/>
      <c r="F26" s="241"/>
      <c r="G26" s="241"/>
      <c r="H26" s="242"/>
      <c r="I26" s="81" t="s">
        <v>96</v>
      </c>
      <c r="J26" s="246" t="s">
        <v>91</v>
      </c>
      <c r="K26" s="246"/>
      <c r="L26" s="246"/>
      <c r="M26" s="246"/>
      <c r="N26" s="246"/>
      <c r="O26" s="82" t="s">
        <v>96</v>
      </c>
      <c r="P26" s="246" t="s">
        <v>98</v>
      </c>
      <c r="Q26" s="246"/>
      <c r="R26" s="246"/>
      <c r="S26" s="246"/>
      <c r="T26" s="246"/>
      <c r="U26" s="83" t="s">
        <v>96</v>
      </c>
      <c r="V26" s="246" t="s">
        <v>103</v>
      </c>
      <c r="W26" s="246"/>
      <c r="X26" s="246"/>
      <c r="Y26" s="246"/>
      <c r="Z26" s="248"/>
      <c r="AA26" s="75"/>
      <c r="AB26" s="75"/>
    </row>
    <row r="27" spans="1:28" ht="25" customHeight="1">
      <c r="A27" s="73"/>
      <c r="B27" s="235"/>
      <c r="C27" s="241" t="s">
        <v>86</v>
      </c>
      <c r="D27" s="241"/>
      <c r="E27" s="241"/>
      <c r="F27" s="241"/>
      <c r="G27" s="241"/>
      <c r="H27" s="242"/>
      <c r="I27" s="81" t="s">
        <v>96</v>
      </c>
      <c r="J27" s="246" t="s">
        <v>92</v>
      </c>
      <c r="K27" s="246"/>
      <c r="L27" s="246"/>
      <c r="M27" s="246"/>
      <c r="N27" s="246"/>
      <c r="O27" s="82" t="s">
        <v>96</v>
      </c>
      <c r="P27" s="246" t="s">
        <v>99</v>
      </c>
      <c r="Q27" s="246"/>
      <c r="R27" s="246"/>
      <c r="S27" s="246"/>
      <c r="T27" s="246"/>
      <c r="U27" s="83" t="s">
        <v>96</v>
      </c>
      <c r="V27" s="246" t="s">
        <v>104</v>
      </c>
      <c r="W27" s="246"/>
      <c r="X27" s="246"/>
      <c r="Y27" s="246"/>
      <c r="Z27" s="248"/>
      <c r="AA27" s="75"/>
      <c r="AB27" s="75"/>
    </row>
    <row r="28" spans="1:28" ht="25" customHeight="1">
      <c r="A28" s="73"/>
      <c r="B28" s="235"/>
      <c r="C28" s="239" t="s">
        <v>87</v>
      </c>
      <c r="D28" s="239"/>
      <c r="E28" s="239"/>
      <c r="F28" s="239"/>
      <c r="G28" s="239"/>
      <c r="H28" s="240"/>
      <c r="I28" s="81" t="s">
        <v>96</v>
      </c>
      <c r="J28" s="246" t="s">
        <v>93</v>
      </c>
      <c r="K28" s="246"/>
      <c r="L28" s="246"/>
      <c r="M28" s="246"/>
      <c r="N28" s="246"/>
      <c r="O28" s="82" t="s">
        <v>96</v>
      </c>
      <c r="P28" s="246" t="s">
        <v>100</v>
      </c>
      <c r="Q28" s="246"/>
      <c r="R28" s="246"/>
      <c r="S28" s="246"/>
      <c r="T28" s="246"/>
      <c r="U28" s="83" t="s">
        <v>96</v>
      </c>
      <c r="V28" s="246" t="s">
        <v>105</v>
      </c>
      <c r="W28" s="246"/>
      <c r="X28" s="246"/>
      <c r="Y28" s="246"/>
      <c r="Z28" s="248"/>
      <c r="AA28" s="75"/>
      <c r="AB28" s="75"/>
    </row>
    <row r="29" spans="1:28" ht="25" customHeight="1" thickBot="1">
      <c r="A29" s="73"/>
      <c r="B29" s="236"/>
      <c r="C29" s="237" t="s">
        <v>88</v>
      </c>
      <c r="D29" s="237"/>
      <c r="E29" s="237"/>
      <c r="F29" s="237"/>
      <c r="G29" s="237"/>
      <c r="H29" s="238"/>
      <c r="I29" s="84" t="s">
        <v>96</v>
      </c>
      <c r="J29" s="245" t="s">
        <v>95</v>
      </c>
      <c r="K29" s="245"/>
      <c r="L29" s="245"/>
      <c r="M29" s="245"/>
      <c r="N29" s="245"/>
      <c r="O29" s="85" t="s">
        <v>96</v>
      </c>
      <c r="P29" s="245" t="s">
        <v>101</v>
      </c>
      <c r="Q29" s="245"/>
      <c r="R29" s="245"/>
      <c r="S29" s="245"/>
      <c r="T29" s="245"/>
      <c r="U29" s="86" t="s">
        <v>96</v>
      </c>
      <c r="V29" s="245" t="s">
        <v>106</v>
      </c>
      <c r="W29" s="245"/>
      <c r="X29" s="245"/>
      <c r="Y29" s="245"/>
      <c r="Z29" s="247"/>
      <c r="AA29" s="75"/>
      <c r="AB29" s="75"/>
    </row>
    <row r="30" spans="1:28">
      <c r="A30" s="73"/>
      <c r="B30" s="71"/>
      <c r="C30" s="71"/>
      <c r="D30" s="71"/>
      <c r="E30" s="73"/>
      <c r="F30" s="73"/>
      <c r="G30" s="73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1:28">
      <c r="A31" s="73"/>
      <c r="B31" s="71"/>
      <c r="C31" s="71"/>
      <c r="D31" s="71"/>
      <c r="E31" s="73"/>
      <c r="F31" s="73"/>
      <c r="G31" s="73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</row>
    <row r="32" spans="1:28">
      <c r="A32" s="73"/>
      <c r="B32" s="71"/>
      <c r="C32" s="71"/>
      <c r="D32" s="71"/>
      <c r="E32" s="73"/>
      <c r="F32" s="73"/>
      <c r="G32" s="73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</row>
    <row r="33" spans="1:21">
      <c r="A33" s="73"/>
      <c r="B33" s="71"/>
      <c r="C33" s="71"/>
      <c r="D33" s="71"/>
      <c r="E33" s="73"/>
      <c r="F33" s="73"/>
      <c r="G33" s="73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21">
      <c r="A34" s="73"/>
      <c r="B34" s="71"/>
      <c r="C34" s="71"/>
      <c r="D34" s="71"/>
      <c r="E34" s="73"/>
      <c r="F34" s="73"/>
      <c r="G34" s="73"/>
    </row>
    <row r="35" spans="1:21">
      <c r="A35" s="73"/>
      <c r="B35" s="71"/>
      <c r="C35" s="71"/>
      <c r="D35" s="71"/>
      <c r="E35" s="73"/>
      <c r="F35" s="73"/>
      <c r="G35" s="73"/>
    </row>
  </sheetData>
  <mergeCells count="82">
    <mergeCell ref="U19:Z19"/>
    <mergeCell ref="O19:T19"/>
    <mergeCell ref="I19:N19"/>
    <mergeCell ref="I18:Z18"/>
    <mergeCell ref="I17:Z17"/>
    <mergeCell ref="B17:H19"/>
    <mergeCell ref="V24:Z24"/>
    <mergeCell ref="V22:Z22"/>
    <mergeCell ref="V21:Z21"/>
    <mergeCell ref="V20:Z20"/>
    <mergeCell ref="V23:Z23"/>
    <mergeCell ref="P24:T24"/>
    <mergeCell ref="P23:T23"/>
    <mergeCell ref="P22:T22"/>
    <mergeCell ref="P21:T21"/>
    <mergeCell ref="P20:T20"/>
    <mergeCell ref="J24:N24"/>
    <mergeCell ref="J22:N22"/>
    <mergeCell ref="J21:N21"/>
    <mergeCell ref="J20:N20"/>
    <mergeCell ref="J23:N23"/>
    <mergeCell ref="V29:Z29"/>
    <mergeCell ref="V28:Z28"/>
    <mergeCell ref="V27:Z27"/>
    <mergeCell ref="V26:Z26"/>
    <mergeCell ref="V25:Z25"/>
    <mergeCell ref="P29:T29"/>
    <mergeCell ref="P28:T28"/>
    <mergeCell ref="P27:T27"/>
    <mergeCell ref="P26:T26"/>
    <mergeCell ref="P25:T25"/>
    <mergeCell ref="J29:N29"/>
    <mergeCell ref="J28:N28"/>
    <mergeCell ref="J27:N27"/>
    <mergeCell ref="J26:N26"/>
    <mergeCell ref="J25:N25"/>
    <mergeCell ref="B20:B24"/>
    <mergeCell ref="B25:B29"/>
    <mergeCell ref="C29:H29"/>
    <mergeCell ref="C28:H28"/>
    <mergeCell ref="C27:H27"/>
    <mergeCell ref="C20:H20"/>
    <mergeCell ref="C21:H21"/>
    <mergeCell ref="C22:H22"/>
    <mergeCell ref="C23:H23"/>
    <mergeCell ref="C24:H24"/>
    <mergeCell ref="C25:H25"/>
    <mergeCell ref="C26:H26"/>
    <mergeCell ref="K14:T14"/>
    <mergeCell ref="K13:T13"/>
    <mergeCell ref="K4:T4"/>
    <mergeCell ref="K10:O12"/>
    <mergeCell ref="P12:T12"/>
    <mergeCell ref="P11:T11"/>
    <mergeCell ref="P10:T10"/>
    <mergeCell ref="B14:J14"/>
    <mergeCell ref="B3:J3"/>
    <mergeCell ref="B4:J4"/>
    <mergeCell ref="K3:T3"/>
    <mergeCell ref="K5:T5"/>
    <mergeCell ref="K9:T9"/>
    <mergeCell ref="K8:T8"/>
    <mergeCell ref="K7:T7"/>
    <mergeCell ref="K6:T6"/>
    <mergeCell ref="G13:J13"/>
    <mergeCell ref="G12:J12"/>
    <mergeCell ref="G11:J11"/>
    <mergeCell ref="G10:J10"/>
    <mergeCell ref="G9:J9"/>
    <mergeCell ref="G8:J8"/>
    <mergeCell ref="B8:E8"/>
    <mergeCell ref="B9:E9"/>
    <mergeCell ref="B13:E13"/>
    <mergeCell ref="B12:E12"/>
    <mergeCell ref="B11:E11"/>
    <mergeCell ref="B10:E10"/>
    <mergeCell ref="B5:E5"/>
    <mergeCell ref="B6:E6"/>
    <mergeCell ref="B7:E7"/>
    <mergeCell ref="G7:J7"/>
    <mergeCell ref="G6:J6"/>
    <mergeCell ref="G5:J5"/>
  </mergeCells>
  <phoneticPr fontId="2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試算フォーム</vt:lpstr>
      <vt:lpstr>Sheet1</vt:lpstr>
      <vt:lpstr>試算フォーム!Print_Area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加須市</cp:lastModifiedBy>
  <cp:lastPrinted>2024-04-18T00:34:16Z</cp:lastPrinted>
  <dcterms:created xsi:type="dcterms:W3CDTF">2022-02-09T06:05:43Z</dcterms:created>
  <dcterms:modified xsi:type="dcterms:W3CDTF">2025-03-21T02:22:28Z</dcterms:modified>
</cp:coreProperties>
</file>