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2283\Desktop\03請求関係\"/>
    </mc:Choice>
  </mc:AlternateContent>
  <bookViews>
    <workbookView xWindow="-120" yWindow="-120" windowWidth="20730" windowHeight="11160"/>
  </bookViews>
  <sheets>
    <sheet name="月初入園" sheetId="1" r:id="rId1"/>
    <sheet name="月途中入園（異動）の場合" sheetId="3" r:id="rId2"/>
  </sheets>
  <externalReferences>
    <externalReference r:id="rId3"/>
  </externalReferences>
  <definedNames>
    <definedName name="_xlnm.Print_Area" localSheetId="0">月初入園!$A$1:$AP$75</definedName>
    <definedName name="_xlnm.Print_Area" localSheetId="1">'月途中入園（異動）の場合'!$A$1:$AT$69</definedName>
    <definedName name="公定価格">[1]保育単価表!$1:$1048576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" i="1" l="1"/>
  <c r="BJ2" i="1"/>
  <c r="BJ5" i="1" l="1"/>
  <c r="BJ4" i="1"/>
  <c r="BJ3" i="1"/>
  <c r="BI5" i="1"/>
  <c r="BI4" i="1"/>
  <c r="BI3" i="1"/>
  <c r="BI2" i="1"/>
  <c r="AB72" i="1" s="1"/>
  <c r="BA18" i="3"/>
  <c r="AX18" i="3"/>
  <c r="BG16" i="3"/>
  <c r="BA16" i="3"/>
  <c r="BU5" i="3"/>
  <c r="BU4" i="3"/>
  <c r="BU3" i="3"/>
  <c r="BU2" i="3"/>
  <c r="BO16" i="3"/>
  <c r="AN16" i="3" s="1"/>
  <c r="CL16" i="3"/>
  <c r="CA16" i="3"/>
  <c r="CE63" i="3"/>
  <c r="CE64" i="3" s="1"/>
  <c r="CE65" i="3" s="1"/>
  <c r="CB63" i="3"/>
  <c r="CB64" i="3" s="1"/>
  <c r="CB65" i="3" s="1"/>
  <c r="BY63" i="3"/>
  <c r="BY64" i="3" s="1"/>
  <c r="BY65" i="3" s="1"/>
  <c r="BV63" i="3"/>
  <c r="BV64" i="3" s="1"/>
  <c r="BV65" i="3" s="1"/>
  <c r="BS63" i="3"/>
  <c r="BS64" i="3" s="1"/>
  <c r="BS65" i="3" s="1"/>
  <c r="BP63" i="3"/>
  <c r="BP64" i="3" s="1"/>
  <c r="BP65" i="3" s="1"/>
  <c r="BM63" i="3"/>
  <c r="BM64" i="3" s="1"/>
  <c r="BM65" i="3" s="1"/>
  <c r="BJ63" i="3"/>
  <c r="BJ64" i="3" s="1"/>
  <c r="BJ65" i="3" s="1"/>
  <c r="BG63" i="3"/>
  <c r="BG64" i="3" s="1"/>
  <c r="BG65" i="3" s="1"/>
  <c r="BD63" i="3"/>
  <c r="BD64" i="3" s="1"/>
  <c r="BD65" i="3" s="1"/>
  <c r="BA63" i="3"/>
  <c r="BA64" i="3" s="1"/>
  <c r="BA65" i="3" s="1"/>
  <c r="AX63" i="3"/>
  <c r="AX64" i="3" s="1"/>
  <c r="AB63" i="3"/>
  <c r="P63" i="3"/>
  <c r="CL61" i="3"/>
  <c r="CA61" i="3"/>
  <c r="BO61" i="3"/>
  <c r="BG61" i="3"/>
  <c r="BA61" i="3"/>
  <c r="AN61" i="3"/>
  <c r="CE58" i="3"/>
  <c r="CE59" i="3" s="1"/>
  <c r="CE60" i="3" s="1"/>
  <c r="CB58" i="3"/>
  <c r="CB59" i="3" s="1"/>
  <c r="CB60" i="3" s="1"/>
  <c r="BY58" i="3"/>
  <c r="BY59" i="3" s="1"/>
  <c r="BY60" i="3" s="1"/>
  <c r="BV58" i="3"/>
  <c r="BV59" i="3" s="1"/>
  <c r="BV60" i="3" s="1"/>
  <c r="BS58" i="3"/>
  <c r="BS59" i="3" s="1"/>
  <c r="BS60" i="3" s="1"/>
  <c r="BP58" i="3"/>
  <c r="BP59" i="3" s="1"/>
  <c r="BP60" i="3" s="1"/>
  <c r="BM58" i="3"/>
  <c r="BM59" i="3" s="1"/>
  <c r="BM60" i="3" s="1"/>
  <c r="BJ58" i="3"/>
  <c r="BJ59" i="3" s="1"/>
  <c r="BJ60" i="3" s="1"/>
  <c r="BG58" i="3"/>
  <c r="BG59" i="3" s="1"/>
  <c r="BG60" i="3" s="1"/>
  <c r="BD58" i="3"/>
  <c r="BD59" i="3" s="1"/>
  <c r="BD60" i="3" s="1"/>
  <c r="BA58" i="3"/>
  <c r="BA59" i="3" s="1"/>
  <c r="BA60" i="3" s="1"/>
  <c r="AX58" i="3"/>
  <c r="AX59" i="3" s="1"/>
  <c r="AB58" i="3"/>
  <c r="P58" i="3"/>
  <c r="CL56" i="3"/>
  <c r="CA56" i="3"/>
  <c r="BO56" i="3"/>
  <c r="BG56" i="3"/>
  <c r="BA56" i="3"/>
  <c r="AN56" i="3"/>
  <c r="CE53" i="3"/>
  <c r="CE54" i="3" s="1"/>
  <c r="CE55" i="3" s="1"/>
  <c r="CB53" i="3"/>
  <c r="CB54" i="3" s="1"/>
  <c r="CB55" i="3" s="1"/>
  <c r="BY53" i="3"/>
  <c r="BY54" i="3" s="1"/>
  <c r="BY55" i="3" s="1"/>
  <c r="BV53" i="3"/>
  <c r="BV54" i="3" s="1"/>
  <c r="BV55" i="3" s="1"/>
  <c r="BS53" i="3"/>
  <c r="BS54" i="3" s="1"/>
  <c r="BS55" i="3" s="1"/>
  <c r="BP53" i="3"/>
  <c r="BP54" i="3" s="1"/>
  <c r="BP55" i="3" s="1"/>
  <c r="BM53" i="3"/>
  <c r="BM54" i="3" s="1"/>
  <c r="BM55" i="3" s="1"/>
  <c r="BJ53" i="3"/>
  <c r="BJ54" i="3" s="1"/>
  <c r="BJ55" i="3" s="1"/>
  <c r="BG53" i="3"/>
  <c r="BG54" i="3" s="1"/>
  <c r="BG55" i="3" s="1"/>
  <c r="BD53" i="3"/>
  <c r="BD54" i="3" s="1"/>
  <c r="BD55" i="3" s="1"/>
  <c r="BA53" i="3"/>
  <c r="BA54" i="3" s="1"/>
  <c r="BA55" i="3" s="1"/>
  <c r="AX53" i="3"/>
  <c r="AX54" i="3" s="1"/>
  <c r="AB53" i="3"/>
  <c r="P53" i="3"/>
  <c r="CL51" i="3"/>
  <c r="CA51" i="3"/>
  <c r="BO51" i="3"/>
  <c r="BG51" i="3"/>
  <c r="BA51" i="3"/>
  <c r="AN51" i="3"/>
  <c r="CE48" i="3"/>
  <c r="CE49" i="3" s="1"/>
  <c r="CE50" i="3" s="1"/>
  <c r="CB48" i="3"/>
  <c r="CB49" i="3" s="1"/>
  <c r="CB50" i="3" s="1"/>
  <c r="BY48" i="3"/>
  <c r="BY49" i="3" s="1"/>
  <c r="BY50" i="3" s="1"/>
  <c r="BV48" i="3"/>
  <c r="BV49" i="3" s="1"/>
  <c r="BV50" i="3" s="1"/>
  <c r="BS48" i="3"/>
  <c r="BS49" i="3" s="1"/>
  <c r="BS50" i="3" s="1"/>
  <c r="BP48" i="3"/>
  <c r="BP49" i="3" s="1"/>
  <c r="BP50" i="3" s="1"/>
  <c r="BM48" i="3"/>
  <c r="BM49" i="3" s="1"/>
  <c r="BM50" i="3" s="1"/>
  <c r="BJ48" i="3"/>
  <c r="BJ49" i="3" s="1"/>
  <c r="BJ50" i="3" s="1"/>
  <c r="BG48" i="3"/>
  <c r="BG49" i="3" s="1"/>
  <c r="BG50" i="3" s="1"/>
  <c r="BD48" i="3"/>
  <c r="BD49" i="3" s="1"/>
  <c r="BD50" i="3" s="1"/>
  <c r="BA48" i="3"/>
  <c r="BA49" i="3" s="1"/>
  <c r="BA50" i="3" s="1"/>
  <c r="AX48" i="3"/>
  <c r="AX49" i="3" s="1"/>
  <c r="AB48" i="3"/>
  <c r="P48" i="3"/>
  <c r="CL46" i="3"/>
  <c r="CA46" i="3"/>
  <c r="BO46" i="3"/>
  <c r="BG46" i="3"/>
  <c r="BA46" i="3"/>
  <c r="AN46" i="3"/>
  <c r="CE43" i="3"/>
  <c r="CE44" i="3" s="1"/>
  <c r="CE45" i="3" s="1"/>
  <c r="CB43" i="3"/>
  <c r="CB44" i="3" s="1"/>
  <c r="CB45" i="3" s="1"/>
  <c r="BY43" i="3"/>
  <c r="BY44" i="3" s="1"/>
  <c r="BY45" i="3" s="1"/>
  <c r="BV43" i="3"/>
  <c r="BV44" i="3" s="1"/>
  <c r="BV45" i="3" s="1"/>
  <c r="BS43" i="3"/>
  <c r="BS44" i="3" s="1"/>
  <c r="BS45" i="3" s="1"/>
  <c r="BP43" i="3"/>
  <c r="BP44" i="3" s="1"/>
  <c r="BP45" i="3" s="1"/>
  <c r="BM43" i="3"/>
  <c r="BM44" i="3" s="1"/>
  <c r="BM45" i="3" s="1"/>
  <c r="BJ43" i="3"/>
  <c r="BJ44" i="3" s="1"/>
  <c r="BJ45" i="3" s="1"/>
  <c r="BG43" i="3"/>
  <c r="BG44" i="3" s="1"/>
  <c r="BG45" i="3" s="1"/>
  <c r="BD43" i="3"/>
  <c r="BD44" i="3" s="1"/>
  <c r="BD45" i="3" s="1"/>
  <c r="BA43" i="3"/>
  <c r="BA44" i="3" s="1"/>
  <c r="BA45" i="3" s="1"/>
  <c r="AX43" i="3"/>
  <c r="AX44" i="3" s="1"/>
  <c r="AB43" i="3"/>
  <c r="P43" i="3"/>
  <c r="CL41" i="3"/>
  <c r="CA41" i="3"/>
  <c r="BO41" i="3"/>
  <c r="BG41" i="3"/>
  <c r="BA41" i="3"/>
  <c r="AN41" i="3"/>
  <c r="CE38" i="3"/>
  <c r="CE39" i="3" s="1"/>
  <c r="CE40" i="3" s="1"/>
  <c r="CB38" i="3"/>
  <c r="CB39" i="3" s="1"/>
  <c r="CB40" i="3" s="1"/>
  <c r="BY38" i="3"/>
  <c r="BY39" i="3" s="1"/>
  <c r="BY40" i="3" s="1"/>
  <c r="BV38" i="3"/>
  <c r="BV39" i="3" s="1"/>
  <c r="BV40" i="3" s="1"/>
  <c r="BS38" i="3"/>
  <c r="BS39" i="3" s="1"/>
  <c r="BS40" i="3" s="1"/>
  <c r="BP38" i="3"/>
  <c r="BP39" i="3" s="1"/>
  <c r="BP40" i="3" s="1"/>
  <c r="BM38" i="3"/>
  <c r="BM39" i="3" s="1"/>
  <c r="BM40" i="3" s="1"/>
  <c r="BJ38" i="3"/>
  <c r="BJ39" i="3" s="1"/>
  <c r="BJ40" i="3" s="1"/>
  <c r="BG38" i="3"/>
  <c r="BG39" i="3" s="1"/>
  <c r="BG40" i="3" s="1"/>
  <c r="BD38" i="3"/>
  <c r="BD39" i="3" s="1"/>
  <c r="BD40" i="3" s="1"/>
  <c r="BA38" i="3"/>
  <c r="BA39" i="3" s="1"/>
  <c r="BA40" i="3" s="1"/>
  <c r="AX38" i="3"/>
  <c r="AX39" i="3" s="1"/>
  <c r="AB38" i="3"/>
  <c r="P38" i="3"/>
  <c r="CL36" i="3"/>
  <c r="CA36" i="3"/>
  <c r="BO36" i="3"/>
  <c r="AN36" i="3" s="1"/>
  <c r="BG36" i="3"/>
  <c r="BA36" i="3"/>
  <c r="CE33" i="3"/>
  <c r="CE34" i="3" s="1"/>
  <c r="CE35" i="3" s="1"/>
  <c r="CB33" i="3"/>
  <c r="CB34" i="3" s="1"/>
  <c r="CB35" i="3" s="1"/>
  <c r="BY33" i="3"/>
  <c r="BY34" i="3" s="1"/>
  <c r="BY35" i="3" s="1"/>
  <c r="BV33" i="3"/>
  <c r="BV34" i="3" s="1"/>
  <c r="BV35" i="3" s="1"/>
  <c r="BS33" i="3"/>
  <c r="BS34" i="3" s="1"/>
  <c r="BS35" i="3" s="1"/>
  <c r="BP33" i="3"/>
  <c r="BP34" i="3" s="1"/>
  <c r="BP35" i="3" s="1"/>
  <c r="BM33" i="3"/>
  <c r="BM34" i="3" s="1"/>
  <c r="BM35" i="3" s="1"/>
  <c r="BJ33" i="3"/>
  <c r="BJ34" i="3" s="1"/>
  <c r="BJ35" i="3" s="1"/>
  <c r="BG33" i="3"/>
  <c r="BG34" i="3" s="1"/>
  <c r="BG35" i="3" s="1"/>
  <c r="BD33" i="3"/>
  <c r="BD34" i="3" s="1"/>
  <c r="BD35" i="3" s="1"/>
  <c r="BA33" i="3"/>
  <c r="BA34" i="3" s="1"/>
  <c r="BA35" i="3" s="1"/>
  <c r="AX33" i="3"/>
  <c r="AX34" i="3" s="1"/>
  <c r="AB33" i="3"/>
  <c r="P33" i="3"/>
  <c r="CL31" i="3"/>
  <c r="CA31" i="3"/>
  <c r="BO31" i="3"/>
  <c r="AN31" i="3" s="1"/>
  <c r="BG31" i="3"/>
  <c r="BA31" i="3"/>
  <c r="CE28" i="3"/>
  <c r="CE29" i="3" s="1"/>
  <c r="CE30" i="3" s="1"/>
  <c r="CB28" i="3"/>
  <c r="CB29" i="3" s="1"/>
  <c r="CB30" i="3" s="1"/>
  <c r="BY28" i="3"/>
  <c r="BY29" i="3" s="1"/>
  <c r="BY30" i="3" s="1"/>
  <c r="BV28" i="3"/>
  <c r="BV29" i="3" s="1"/>
  <c r="BV30" i="3" s="1"/>
  <c r="BS28" i="3"/>
  <c r="BS29" i="3" s="1"/>
  <c r="BS30" i="3" s="1"/>
  <c r="BP28" i="3"/>
  <c r="BP29" i="3" s="1"/>
  <c r="BP30" i="3" s="1"/>
  <c r="BM28" i="3"/>
  <c r="BM29" i="3" s="1"/>
  <c r="BM30" i="3" s="1"/>
  <c r="BJ28" i="3"/>
  <c r="BJ29" i="3" s="1"/>
  <c r="BJ30" i="3" s="1"/>
  <c r="BG28" i="3"/>
  <c r="BG29" i="3" s="1"/>
  <c r="BG30" i="3" s="1"/>
  <c r="BD28" i="3"/>
  <c r="BD29" i="3" s="1"/>
  <c r="BD30" i="3" s="1"/>
  <c r="BA28" i="3"/>
  <c r="BA29" i="3" s="1"/>
  <c r="BA30" i="3" s="1"/>
  <c r="AX28" i="3"/>
  <c r="AX29" i="3" s="1"/>
  <c r="AB28" i="3"/>
  <c r="P28" i="3"/>
  <c r="CL26" i="3"/>
  <c r="CA26" i="3"/>
  <c r="BO26" i="3"/>
  <c r="AN26" i="3" s="1"/>
  <c r="BG26" i="3"/>
  <c r="BA26" i="3"/>
  <c r="CE23" i="3"/>
  <c r="CE24" i="3" s="1"/>
  <c r="CE25" i="3" s="1"/>
  <c r="CB23" i="3"/>
  <c r="CB24" i="3" s="1"/>
  <c r="CB25" i="3" s="1"/>
  <c r="BY23" i="3"/>
  <c r="BY24" i="3" s="1"/>
  <c r="BY25" i="3" s="1"/>
  <c r="BV23" i="3"/>
  <c r="BV24" i="3" s="1"/>
  <c r="BV25" i="3" s="1"/>
  <c r="BS23" i="3"/>
  <c r="BS24" i="3" s="1"/>
  <c r="BS25" i="3" s="1"/>
  <c r="BP23" i="3"/>
  <c r="BP24" i="3" s="1"/>
  <c r="BP25" i="3" s="1"/>
  <c r="BM23" i="3"/>
  <c r="BM24" i="3" s="1"/>
  <c r="BM25" i="3" s="1"/>
  <c r="BJ23" i="3"/>
  <c r="BJ24" i="3" s="1"/>
  <c r="BJ25" i="3" s="1"/>
  <c r="BG23" i="3"/>
  <c r="BG24" i="3" s="1"/>
  <c r="BG25" i="3" s="1"/>
  <c r="BD23" i="3"/>
  <c r="BD24" i="3" s="1"/>
  <c r="BD25" i="3" s="1"/>
  <c r="BA23" i="3"/>
  <c r="BA24" i="3" s="1"/>
  <c r="BA25" i="3" s="1"/>
  <c r="AX23" i="3"/>
  <c r="AX24" i="3" s="1"/>
  <c r="AB23" i="3"/>
  <c r="P23" i="3"/>
  <c r="CL21" i="3"/>
  <c r="CA21" i="3"/>
  <c r="BO21" i="3"/>
  <c r="AN21" i="3" s="1"/>
  <c r="BG21" i="3"/>
  <c r="BA21" i="3"/>
  <c r="CE18" i="3"/>
  <c r="CB18" i="3"/>
  <c r="BY18" i="3"/>
  <c r="BV18" i="3"/>
  <c r="BS18" i="3"/>
  <c r="BP18" i="3"/>
  <c r="BM18" i="3"/>
  <c r="BJ18" i="3"/>
  <c r="BG18" i="3"/>
  <c r="BD18" i="3"/>
  <c r="P18" i="3"/>
  <c r="AB18" i="3"/>
  <c r="AB15" i="1" l="1"/>
  <c r="AI15" i="1" s="1"/>
  <c r="AB21" i="1"/>
  <c r="AB27" i="1"/>
  <c r="AB33" i="1"/>
  <c r="AB39" i="1"/>
  <c r="AB45" i="1"/>
  <c r="AB51" i="1"/>
  <c r="AB57" i="1"/>
  <c r="AB63" i="1"/>
  <c r="AB69" i="1"/>
  <c r="AB18" i="1"/>
  <c r="AB24" i="1"/>
  <c r="AB30" i="1"/>
  <c r="AB36" i="1"/>
  <c r="AB42" i="1"/>
  <c r="AB48" i="1"/>
  <c r="AB54" i="1"/>
  <c r="AB60" i="1"/>
  <c r="AB66" i="1"/>
  <c r="AX19" i="3"/>
  <c r="AX20" i="3" s="1"/>
  <c r="AX65" i="3"/>
  <c r="CH65" i="3" s="1"/>
  <c r="AN64" i="3" s="1"/>
  <c r="CH64" i="3"/>
  <c r="AN63" i="3" s="1"/>
  <c r="CH63" i="3"/>
  <c r="AN62" i="3" s="1"/>
  <c r="AX60" i="3"/>
  <c r="CH60" i="3" s="1"/>
  <c r="AN59" i="3" s="1"/>
  <c r="CH59" i="3"/>
  <c r="AN58" i="3" s="1"/>
  <c r="CH58" i="3"/>
  <c r="AN57" i="3" s="1"/>
  <c r="AX55" i="3"/>
  <c r="CH55" i="3" s="1"/>
  <c r="AN54" i="3" s="1"/>
  <c r="CH54" i="3"/>
  <c r="AN53" i="3" s="1"/>
  <c r="CH53" i="3"/>
  <c r="AN52" i="3" s="1"/>
  <c r="AX50" i="3"/>
  <c r="CH50" i="3" s="1"/>
  <c r="AN49" i="3" s="1"/>
  <c r="CH49" i="3"/>
  <c r="AN48" i="3" s="1"/>
  <c r="CH48" i="3"/>
  <c r="AN47" i="3" s="1"/>
  <c r="AX45" i="3"/>
  <c r="CH45" i="3" s="1"/>
  <c r="AN44" i="3" s="1"/>
  <c r="CH44" i="3"/>
  <c r="AN43" i="3" s="1"/>
  <c r="CH43" i="3"/>
  <c r="AN42" i="3" s="1"/>
  <c r="AX40" i="3"/>
  <c r="CH40" i="3" s="1"/>
  <c r="AN39" i="3" s="1"/>
  <c r="CH39" i="3"/>
  <c r="AN38" i="3" s="1"/>
  <c r="CH38" i="3"/>
  <c r="AN37" i="3" s="1"/>
  <c r="AX35" i="3"/>
  <c r="CH35" i="3" s="1"/>
  <c r="AN34" i="3" s="1"/>
  <c r="CH34" i="3"/>
  <c r="AN33" i="3" s="1"/>
  <c r="CH33" i="3"/>
  <c r="AN32" i="3" s="1"/>
  <c r="AX30" i="3"/>
  <c r="CH30" i="3" s="1"/>
  <c r="AN29" i="3" s="1"/>
  <c r="CH29" i="3"/>
  <c r="AN28" i="3" s="1"/>
  <c r="CH28" i="3"/>
  <c r="AN27" i="3" s="1"/>
  <c r="AX25" i="3"/>
  <c r="CH25" i="3" s="1"/>
  <c r="AN24" i="3" s="1"/>
  <c r="CH24" i="3"/>
  <c r="AN23" i="3" s="1"/>
  <c r="CH23" i="3"/>
  <c r="AN22" i="3" s="1"/>
  <c r="CH18" i="3"/>
  <c r="AN17" i="3" s="1"/>
  <c r="BP19" i="3"/>
  <c r="BP20" i="3" s="1"/>
  <c r="BD19" i="3"/>
  <c r="BD20" i="3" s="1"/>
  <c r="CB19" i="3"/>
  <c r="CB20" i="3" s="1"/>
  <c r="BY19" i="3"/>
  <c r="BY20" i="3" s="1"/>
  <c r="BS19" i="3"/>
  <c r="BS20" i="3" s="1"/>
  <c r="BM19" i="3"/>
  <c r="BM20" i="3" s="1"/>
  <c r="BG19" i="3"/>
  <c r="BG20" i="3" s="1"/>
  <c r="BA19" i="3"/>
  <c r="BA20" i="3" s="1"/>
  <c r="BJ19" i="3"/>
  <c r="BJ20" i="3" s="1"/>
  <c r="BV19" i="3"/>
  <c r="BV20" i="3" s="1"/>
  <c r="AJ10" i="3" l="1"/>
  <c r="U20" i="1" l="1"/>
  <c r="U23" i="1"/>
  <c r="U26" i="1"/>
  <c r="U29" i="1"/>
  <c r="AI27" i="1" s="1"/>
  <c r="AB28" i="1" s="1"/>
  <c r="U32" i="1"/>
  <c r="U35" i="1"/>
  <c r="U38" i="1"/>
  <c r="U41" i="1"/>
  <c r="AI39" i="1" s="1"/>
  <c r="AB40" i="1" s="1"/>
  <c r="U44" i="1"/>
  <c r="U47" i="1"/>
  <c r="U50" i="1"/>
  <c r="U53" i="1"/>
  <c r="AI51" i="1" s="1"/>
  <c r="AB52" i="1" s="1"/>
  <c r="U56" i="1"/>
  <c r="U59" i="1"/>
  <c r="U62" i="1"/>
  <c r="U65" i="1"/>
  <c r="AI63" i="1" s="1"/>
  <c r="AB64" i="1" s="1"/>
  <c r="U68" i="1"/>
  <c r="U71" i="1"/>
  <c r="U74" i="1"/>
  <c r="W75" i="1"/>
  <c r="Z75" i="1"/>
  <c r="AB16" i="1" l="1"/>
  <c r="AG75" i="1" s="1"/>
  <c r="AI69" i="1"/>
  <c r="AB70" i="1" s="1"/>
  <c r="AI57" i="1"/>
  <c r="AB58" i="1" s="1"/>
  <c r="AI45" i="1"/>
  <c r="AB46" i="1" s="1"/>
  <c r="AI33" i="1"/>
  <c r="AB34" i="1" s="1"/>
  <c r="AI21" i="1"/>
  <c r="AB22" i="1" s="1"/>
  <c r="AI72" i="1"/>
  <c r="AB73" i="1" s="1"/>
  <c r="AI66" i="1"/>
  <c r="AB67" i="1" s="1"/>
  <c r="AI60" i="1"/>
  <c r="AB61" i="1" s="1"/>
  <c r="AI54" i="1"/>
  <c r="AB55" i="1" s="1"/>
  <c r="AI48" i="1"/>
  <c r="AB49" i="1" s="1"/>
  <c r="AI42" i="1"/>
  <c r="AB43" i="1" s="1"/>
  <c r="AI36" i="1"/>
  <c r="AB37" i="1" s="1"/>
  <c r="AI30" i="1"/>
  <c r="AB31" i="1" s="1"/>
  <c r="AI24" i="1"/>
  <c r="AB25" i="1" s="1"/>
  <c r="AI18" i="1"/>
  <c r="AB19" i="1" s="1"/>
  <c r="CE19" i="3"/>
  <c r="CH19" i="3" l="1"/>
  <c r="AN18" i="3" s="1"/>
  <c r="CE20" i="3"/>
  <c r="CH20" i="3" s="1"/>
  <c r="AN19" i="3" s="1"/>
</calcChain>
</file>

<file path=xl/sharedStrings.xml><?xml version="1.0" encoding="utf-8"?>
<sst xmlns="http://schemas.openxmlformats.org/spreadsheetml/2006/main" count="865" uniqueCount="102">
  <si>
    <t>円</t>
    <rPh sb="0" eb="1">
      <t>エン</t>
    </rPh>
    <phoneticPr fontId="2"/>
  </si>
  <si>
    <t>請求額小計</t>
    <rPh sb="0" eb="2">
      <t>セイキュウ</t>
    </rPh>
    <rPh sb="2" eb="3">
      <t>ガク</t>
    </rPh>
    <rPh sb="3" eb="4">
      <t>ショウ</t>
    </rPh>
    <rPh sb="4" eb="5">
      <t>ケイ</t>
    </rPh>
    <phoneticPr fontId="2"/>
  </si>
  <si>
    <t>～</t>
    <phoneticPr fontId="2"/>
  </si>
  <si>
    <t>No.</t>
    <phoneticPr fontId="2"/>
  </si>
  <si>
    <t>(b)</t>
    <phoneticPr fontId="2"/>
  </si>
  <si>
    <t>ヶ月</t>
    <rPh sb="1" eb="2">
      <t>ゲツ</t>
    </rPh>
    <phoneticPr fontId="2"/>
  </si>
  <si>
    <t>入園期間</t>
    <rPh sb="0" eb="2">
      <t>ニュウエン</t>
    </rPh>
    <rPh sb="2" eb="4">
      <t>キカン</t>
    </rPh>
    <phoneticPr fontId="2"/>
  </si>
  <si>
    <t>円）</t>
    <rPh sb="0" eb="1">
      <t>エン</t>
    </rPh>
    <phoneticPr fontId="2"/>
  </si>
  <si>
    <t>（納入金額(a)</t>
    <rPh sb="1" eb="3">
      <t>ノウニュウ</t>
    </rPh>
    <rPh sb="3" eb="5">
      <t>キンガク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</si>
  <si>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</si>
  <si>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</si>
  <si>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</si>
  <si>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入園日</t>
    <rPh sb="0" eb="2">
      <t>ニュウエン</t>
    </rPh>
    <rPh sb="2" eb="3">
      <t>ビ</t>
    </rPh>
    <phoneticPr fontId="2"/>
  </si>
  <si>
    <t>(b)</t>
    <phoneticPr fontId="2"/>
  </si>
  <si>
    <t>(b)</t>
    <phoneticPr fontId="2"/>
  </si>
  <si>
    <t>(b)</t>
    <phoneticPr fontId="2"/>
  </si>
  <si>
    <t>(b)</t>
    <phoneticPr fontId="2"/>
  </si>
  <si>
    <t>入園料精算額（aとfを比較して小さい方）</t>
    <rPh sb="0" eb="3">
      <t>ニュウエンリョウ</t>
    </rPh>
    <rPh sb="3" eb="5">
      <t>セイサン</t>
    </rPh>
    <rPh sb="5" eb="6">
      <t>ガク</t>
    </rPh>
    <rPh sb="11" eb="13">
      <t>ヒカク</t>
    </rPh>
    <rPh sb="15" eb="16">
      <t>チイ</t>
    </rPh>
    <rPh sb="18" eb="19">
      <t>ホウ</t>
    </rPh>
    <phoneticPr fontId="2"/>
  </si>
  <si>
    <t>認定子どもの氏名</t>
    <rPh sb="0" eb="2">
      <t>ニンテイ</t>
    </rPh>
    <rPh sb="2" eb="3">
      <t>コ</t>
    </rPh>
    <rPh sb="6" eb="8">
      <t>シメイ</t>
    </rPh>
    <phoneticPr fontId="2"/>
  </si>
  <si>
    <t>入園料無償化
上限額( f )</t>
    <rPh sb="0" eb="3">
      <t>ニュウエンリョウ</t>
    </rPh>
    <rPh sb="3" eb="6">
      <t>ムショウカ</t>
    </rPh>
    <rPh sb="7" eb="10">
      <t>ジョウゲンガク</t>
    </rPh>
    <phoneticPr fontId="2"/>
  </si>
  <si>
    <t>支払済利用料
( d)</t>
    <rPh sb="0" eb="2">
      <t>シハライ</t>
    </rPh>
    <rPh sb="2" eb="3">
      <t>ズミ</t>
    </rPh>
    <rPh sb="3" eb="6">
      <t>リヨウリョウ</t>
    </rPh>
    <phoneticPr fontId="2"/>
  </si>
  <si>
    <t>今年度分の入園料が
発生している場合に記入</t>
    <rPh sb="0" eb="3">
      <t>コンネンド</t>
    </rPh>
    <rPh sb="3" eb="4">
      <t>ブン</t>
    </rPh>
    <rPh sb="5" eb="8">
      <t>ニュウエンリョウ</t>
    </rPh>
    <rPh sb="10" eb="12">
      <t>ハッセイ</t>
    </rPh>
    <rPh sb="16" eb="18">
      <t>バアイ</t>
    </rPh>
    <rPh sb="19" eb="21">
      <t>キニュウ</t>
    </rPh>
    <phoneticPr fontId="2"/>
  </si>
  <si>
    <t>クラス</t>
    <phoneticPr fontId="2"/>
  </si>
  <si>
    <t>フリガナ</t>
    <phoneticPr fontId="2"/>
  </si>
  <si>
    <t>No.</t>
    <phoneticPr fontId="2"/>
  </si>
  <si>
    <t>満3歳児</t>
    <rPh sb="0" eb="1">
      <t>マン</t>
    </rPh>
    <rPh sb="2" eb="3">
      <t>サイ</t>
    </rPh>
    <rPh sb="3" eb="4">
      <t>ジ</t>
    </rPh>
    <phoneticPr fontId="2"/>
  </si>
  <si>
    <t>月額利用料</t>
    <rPh sb="0" eb="1">
      <t>ツキ</t>
    </rPh>
    <rPh sb="1" eb="2">
      <t>ガク</t>
    </rPh>
    <rPh sb="2" eb="5">
      <t>リヨウリョウ</t>
    </rPh>
    <phoneticPr fontId="2"/>
  </si>
  <si>
    <t>２．施設等利用費請求金額の内訳</t>
    <rPh sb="2" eb="4">
      <t>シセツ</t>
    </rPh>
    <rPh sb="4" eb="5">
      <t>トウ</t>
    </rPh>
    <rPh sb="5" eb="7">
      <t>リヨウ</t>
    </rPh>
    <rPh sb="7" eb="8">
      <t>ヒ</t>
    </rPh>
    <rPh sb="8" eb="10">
      <t>セイキュウ</t>
    </rPh>
    <rPh sb="10" eb="12">
      <t>キンガク</t>
    </rPh>
    <rPh sb="13" eb="15">
      <t>ウチワケ</t>
    </rPh>
    <phoneticPr fontId="2"/>
  </si>
  <si>
    <t>（教育時間）</t>
    <rPh sb="1" eb="3">
      <t>キョウイク</t>
    </rPh>
    <rPh sb="3" eb="5">
      <t>ジカン</t>
    </rPh>
    <phoneticPr fontId="2"/>
  </si>
  <si>
    <t>１．提供時間帯</t>
    <rPh sb="2" eb="4">
      <t>テイキョウ</t>
    </rPh>
    <rPh sb="4" eb="7">
      <t>ジカンタイ</t>
    </rPh>
    <phoneticPr fontId="2"/>
  </si>
  <si>
    <t>下記のとおり各認定こどもに対し、特定子ども・子育て支援を提供したことを証明します。</t>
    <rPh sb="0" eb="2">
      <t>カキ</t>
    </rPh>
    <rPh sb="6" eb="7">
      <t>カク</t>
    </rPh>
    <rPh sb="7" eb="9">
      <t>ニンテイ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5" eb="37">
      <t>ショウメイ</t>
    </rPh>
    <phoneticPr fontId="2"/>
  </si>
  <si>
    <t>施設区分</t>
    <rPh sb="0" eb="2">
      <t>シセツ</t>
    </rPh>
    <rPh sb="2" eb="4">
      <t>クブン</t>
    </rPh>
    <phoneticPr fontId="2"/>
  </si>
  <si>
    <t>印</t>
    <rPh sb="0" eb="1">
      <t>イン</t>
    </rPh>
    <phoneticPr fontId="2"/>
  </si>
  <si>
    <t>代表者氏名</t>
    <rPh sb="0" eb="3">
      <t>ダイヒョウシャ</t>
    </rPh>
    <rPh sb="3" eb="5">
      <t>シメイ</t>
    </rPh>
    <phoneticPr fontId="2"/>
  </si>
  <si>
    <t>国立大学附属特別支援学校</t>
  </si>
  <si>
    <t>所在地</t>
    <rPh sb="0" eb="3">
      <t>ショザイチ</t>
    </rPh>
    <phoneticPr fontId="2"/>
  </si>
  <si>
    <t>国立大学附属幼稚園</t>
    <phoneticPr fontId="2"/>
  </si>
  <si>
    <t>施設名</t>
    <rPh sb="0" eb="2">
      <t>シセツ</t>
    </rPh>
    <rPh sb="2" eb="3">
      <t>メイ</t>
    </rPh>
    <phoneticPr fontId="2"/>
  </si>
  <si>
    <t>幼稚園（未移行）（教育時間）</t>
    <rPh sb="0" eb="3">
      <t>ヨウチエン</t>
    </rPh>
    <rPh sb="4" eb="5">
      <t>ミ</t>
    </rPh>
    <rPh sb="5" eb="7">
      <t>イコウ</t>
    </rPh>
    <rPh sb="9" eb="11">
      <t>キョウイク</t>
    </rPh>
    <rPh sb="11" eb="13">
      <t>ジカン</t>
    </rPh>
    <phoneticPr fontId="2"/>
  </si>
  <si>
    <t>年度精算分】</t>
    <rPh sb="0" eb="1">
      <t>ネン</t>
    </rPh>
    <rPh sb="1" eb="2">
      <t>ド</t>
    </rPh>
    <rPh sb="2" eb="4">
      <t>セイサン</t>
    </rPh>
    <rPh sb="4" eb="5">
      <t>ブン</t>
    </rPh>
    <phoneticPr fontId="2"/>
  </si>
  <si>
    <t>【</t>
    <phoneticPr fontId="2"/>
  </si>
  <si>
    <t>上限額</t>
    <rPh sb="0" eb="3">
      <t>ジョウゲンガク</t>
    </rPh>
    <phoneticPr fontId="2"/>
  </si>
  <si>
    <t>施設等利用費請求金額内訳書（兼）特定子ども・子育て支援提供証明書</t>
    <rPh sb="0" eb="2">
      <t>シセツ</t>
    </rPh>
    <rPh sb="2" eb="3">
      <t>トウ</t>
    </rPh>
    <rPh sb="3" eb="5">
      <t>リヨウ</t>
    </rPh>
    <rPh sb="5" eb="6">
      <t>ヒ</t>
    </rPh>
    <rPh sb="6" eb="8">
      <t>セイキュウ</t>
    </rPh>
    <rPh sb="8" eb="10">
      <t>キンガク</t>
    </rPh>
    <rPh sb="10" eb="13">
      <t>ウチワケショ</t>
    </rPh>
    <rPh sb="14" eb="15">
      <t>ケン</t>
    </rPh>
    <rPh sb="16" eb="18">
      <t>トクテイ</t>
    </rPh>
    <rPh sb="18" eb="19">
      <t>コ</t>
    </rPh>
    <rPh sb="22" eb="24">
      <t>コソダ</t>
    </rPh>
    <rPh sb="25" eb="27">
      <t>シエン</t>
    </rPh>
    <rPh sb="27" eb="29">
      <t>テイキョウ</t>
    </rPh>
    <rPh sb="29" eb="32">
      <t>ショウメイショ</t>
    </rPh>
    <phoneticPr fontId="2"/>
  </si>
  <si>
    <t>令和</t>
    <rPh sb="0" eb="2">
      <t>レイワ</t>
    </rPh>
    <phoneticPr fontId="2"/>
  </si>
  <si>
    <t>幼稚園（未移行）</t>
    <rPh sb="0" eb="3">
      <t>ヨウチエン</t>
    </rPh>
    <rPh sb="4" eb="5">
      <t>ミ</t>
    </rPh>
    <rPh sb="5" eb="7">
      <t>イコウ</t>
    </rPh>
    <phoneticPr fontId="2"/>
  </si>
  <si>
    <t>国立大学附属幼稚園</t>
    <phoneticPr fontId="2"/>
  </si>
  <si>
    <t>（１）途中退所者</t>
    <rPh sb="3" eb="5">
      <t>トチュウ</t>
    </rPh>
    <rPh sb="5" eb="7">
      <t>タイショ</t>
    </rPh>
    <rPh sb="7" eb="8">
      <t>シャ</t>
    </rPh>
    <phoneticPr fontId="2"/>
  </si>
  <si>
    <t>No.</t>
    <phoneticPr fontId="2"/>
  </si>
  <si>
    <t>フリガナ</t>
    <phoneticPr fontId="2"/>
  </si>
  <si>
    <t>クラス</t>
    <phoneticPr fontId="2"/>
  </si>
  <si>
    <t>退園日</t>
    <rPh sb="0" eb="2">
      <t>タイエン</t>
    </rPh>
    <rPh sb="2" eb="3">
      <t>ビ</t>
    </rPh>
    <phoneticPr fontId="2"/>
  </si>
  <si>
    <t>入園（異動）日</t>
    <rPh sb="0" eb="2">
      <t>ニュウエン</t>
    </rPh>
    <rPh sb="3" eb="5">
      <t>イドウ</t>
    </rPh>
    <rPh sb="6" eb="7">
      <t>ビ</t>
    </rPh>
    <phoneticPr fontId="2"/>
  </si>
  <si>
    <t>退園日までの開所日数</t>
    <rPh sb="1" eb="2">
      <t>エン</t>
    </rPh>
    <rPh sb="6" eb="8">
      <t>カイショ</t>
    </rPh>
    <phoneticPr fontId="2"/>
  </si>
  <si>
    <t>日</t>
    <rPh sb="0" eb="1">
      <t>ニチ</t>
    </rPh>
    <phoneticPr fontId="2"/>
  </si>
  <si>
    <t>月の開所日数</t>
    <phoneticPr fontId="2"/>
  </si>
  <si>
    <t>退園月</t>
    <rPh sb="0" eb="2">
      <t>タイエン</t>
    </rPh>
    <rPh sb="2" eb="3">
      <t>ツキ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</si>
  <si>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</si>
  <si>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</si>
  <si>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</si>
  <si>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</si>
  <si>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</si>
  <si>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</si>
  <si>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</si>
  <si>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</si>
  <si>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</si>
  <si>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</si>
  <si>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</si>
  <si>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</si>
  <si>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</si>
  <si>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</si>
  <si>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</si>
  <si>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</si>
  <si>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</si>
  <si>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</si>
  <si>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</si>
  <si>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</si>
  <si>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</si>
  <si>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</si>
  <si>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</si>
  <si>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</si>
  <si>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年少</t>
    <rPh sb="0" eb="2">
      <t>ネンショウ</t>
    </rPh>
    <phoneticPr fontId="2"/>
  </si>
  <si>
    <t>年長</t>
    <rPh sb="0" eb="2">
      <t>ネンチョウ</t>
    </rPh>
    <phoneticPr fontId="2"/>
  </si>
  <si>
    <t>年中</t>
    <rPh sb="0" eb="2">
      <t>ネンチュウ</t>
    </rPh>
    <phoneticPr fontId="2"/>
  </si>
  <si>
    <t>入園料精算額</t>
    <rPh sb="0" eb="3">
      <t>ニュウエンリョウ</t>
    </rPh>
    <rPh sb="3" eb="6">
      <t>セイサンガク</t>
    </rPh>
    <phoneticPr fontId="2"/>
  </si>
  <si>
    <t>今年度分の入園料を記入。
※他市町村から異動してきた場合は、
異動日を記入。</t>
    <rPh sb="0" eb="3">
      <t>コンネンド</t>
    </rPh>
    <rPh sb="3" eb="4">
      <t>ブン</t>
    </rPh>
    <rPh sb="5" eb="8">
      <t>ニュウエンリョウ</t>
    </rPh>
    <rPh sb="9" eb="11">
      <t>キニュウ</t>
    </rPh>
    <rPh sb="14" eb="15">
      <t>タ</t>
    </rPh>
    <rPh sb="15" eb="18">
      <t>シチョウソン</t>
    </rPh>
    <rPh sb="20" eb="22">
      <t>イドウ</t>
    </rPh>
    <rPh sb="26" eb="28">
      <t>バアイ</t>
    </rPh>
    <rPh sb="31" eb="34">
      <t>イドウビ</t>
    </rPh>
    <rPh sb="35" eb="37">
      <t>キニュウ</t>
    </rPh>
    <phoneticPr fontId="2"/>
  </si>
  <si>
    <t>入園料（納入金額）</t>
    <rPh sb="0" eb="3">
      <t>ニュウエンリョウ</t>
    </rPh>
    <rPh sb="4" eb="6">
      <t>ノウニュウ</t>
    </rPh>
    <rPh sb="6" eb="8">
      <t>キンガク</t>
    </rPh>
    <phoneticPr fontId="2"/>
  </si>
  <si>
    <t>入園（異動）日までの開所日数</t>
    <rPh sb="0" eb="2">
      <t>ニュウエン</t>
    </rPh>
    <rPh sb="3" eb="5">
      <t>イドウ</t>
    </rPh>
    <rPh sb="10" eb="12">
      <t>カイショ</t>
    </rPh>
    <phoneticPr fontId="2"/>
  </si>
  <si>
    <t>入園月</t>
    <rPh sb="0" eb="2">
      <t>ニュウエン</t>
    </rPh>
    <rPh sb="2" eb="3">
      <t>ツキ</t>
    </rPh>
    <phoneticPr fontId="2"/>
  </si>
  <si>
    <t>入園月無償化上限額</t>
    <rPh sb="0" eb="2">
      <t>ニュウエン</t>
    </rPh>
    <rPh sb="2" eb="3">
      <t>ツキ</t>
    </rPh>
    <rPh sb="3" eb="6">
      <t>ムショウカ</t>
    </rPh>
    <rPh sb="6" eb="8">
      <t>ジョウゲン</t>
    </rPh>
    <rPh sb="8" eb="9">
      <t>ガク</t>
    </rPh>
    <phoneticPr fontId="2"/>
  </si>
  <si>
    <t>退園月無償化上限額</t>
    <rPh sb="0" eb="2">
      <t>タイエン</t>
    </rPh>
    <rPh sb="2" eb="3">
      <t>ツキ</t>
    </rPh>
    <rPh sb="3" eb="6">
      <t>ムショウカ</t>
    </rPh>
    <rPh sb="6" eb="9">
      <t>ジョウゲンガク</t>
    </rPh>
    <phoneticPr fontId="2"/>
  </si>
  <si>
    <t>受領済合計額</t>
    <rPh sb="0" eb="2">
      <t>ジュリョウ</t>
    </rPh>
    <rPh sb="2" eb="3">
      <t>ズ</t>
    </rPh>
    <rPh sb="3" eb="5">
      <t>ゴウケイ</t>
    </rPh>
    <rPh sb="5" eb="6">
      <t>ガク</t>
    </rPh>
    <phoneticPr fontId="2"/>
  </si>
  <si>
    <t>無償化対象額</t>
    <rPh sb="0" eb="3">
      <t>ムショウカ</t>
    </rPh>
    <rPh sb="3" eb="5">
      <t>タイショウ</t>
    </rPh>
    <rPh sb="5" eb="6">
      <t>ガク</t>
    </rPh>
    <phoneticPr fontId="2"/>
  </si>
  <si>
    <t>無償化入園料
対象額</t>
    <rPh sb="0" eb="3">
      <t>ムショウカ</t>
    </rPh>
    <rPh sb="3" eb="6">
      <t>ニュウエンリョウ</t>
    </rPh>
    <rPh sb="7" eb="9">
      <t>タイショウ</t>
    </rPh>
    <rPh sb="9" eb="10">
      <t>ガク</t>
    </rPh>
    <phoneticPr fontId="2"/>
  </si>
  <si>
    <t>施設等利用費請求金額内訳書（兼）特定子ども・子育て支援提供証明書（月途中入園者）</t>
    <rPh sb="0" eb="2">
      <t>シセツ</t>
    </rPh>
    <rPh sb="2" eb="3">
      <t>トウ</t>
    </rPh>
    <rPh sb="3" eb="5">
      <t>リヨウ</t>
    </rPh>
    <rPh sb="5" eb="6">
      <t>ヒ</t>
    </rPh>
    <rPh sb="6" eb="8">
      <t>セイキュウ</t>
    </rPh>
    <rPh sb="8" eb="10">
      <t>キンガク</t>
    </rPh>
    <rPh sb="10" eb="13">
      <t>ウチワケショ</t>
    </rPh>
    <rPh sb="14" eb="15">
      <t>ケン</t>
    </rPh>
    <rPh sb="16" eb="18">
      <t>トクテイ</t>
    </rPh>
    <rPh sb="18" eb="19">
      <t>コ</t>
    </rPh>
    <rPh sb="22" eb="24">
      <t>コソダ</t>
    </rPh>
    <rPh sb="25" eb="27">
      <t>シエン</t>
    </rPh>
    <rPh sb="27" eb="29">
      <t>テイキョウ</t>
    </rPh>
    <rPh sb="29" eb="32">
      <t>ショウメイショ</t>
    </rPh>
    <rPh sb="33" eb="34">
      <t>ツキ</t>
    </rPh>
    <rPh sb="34" eb="36">
      <t>トチュウ</t>
    </rPh>
    <rPh sb="36" eb="38">
      <t>ニュウエン</t>
    </rPh>
    <rPh sb="38" eb="39">
      <t>シャ</t>
    </rPh>
    <phoneticPr fontId="2"/>
  </si>
  <si>
    <t>法定代理
受領済額※２</t>
    <rPh sb="0" eb="2">
      <t>ホウテイ</t>
    </rPh>
    <rPh sb="2" eb="4">
      <t>ダイリ</t>
    </rPh>
    <rPh sb="5" eb="7">
      <t>ジュリョウ</t>
    </rPh>
    <rPh sb="7" eb="8">
      <t>ズ</t>
    </rPh>
    <rPh sb="8" eb="9">
      <t>ガク</t>
    </rPh>
    <phoneticPr fontId="2"/>
  </si>
  <si>
    <t>退園日までの入所日数
及び該当月の開所日数
※１　月途中退園の場合のみ記入</t>
    <rPh sb="0" eb="2">
      <t>タイエン</t>
    </rPh>
    <rPh sb="2" eb="3">
      <t>ビ</t>
    </rPh>
    <rPh sb="6" eb="8">
      <t>ニュウショ</t>
    </rPh>
    <rPh sb="8" eb="10">
      <t>ニッスウ</t>
    </rPh>
    <rPh sb="11" eb="12">
      <t>オヨ</t>
    </rPh>
    <rPh sb="13" eb="15">
      <t>ガイトウ</t>
    </rPh>
    <rPh sb="15" eb="16">
      <t>ヅキ</t>
    </rPh>
    <rPh sb="17" eb="19">
      <t>カイショ</t>
    </rPh>
    <rPh sb="19" eb="21">
      <t>ニッスウ</t>
    </rPh>
    <rPh sb="25" eb="26">
      <t>ツキ</t>
    </rPh>
    <rPh sb="26" eb="28">
      <t>トチュウ</t>
    </rPh>
    <rPh sb="28" eb="30">
      <t>タイエン</t>
    </rPh>
    <rPh sb="31" eb="33">
      <t>バアイ</t>
    </rPh>
    <rPh sb="35" eb="37">
      <t>キニュウ</t>
    </rPh>
    <phoneticPr fontId="2"/>
  </si>
  <si>
    <t>※１　月途中入園（異動）があった場合はこの様式に記入してください。</t>
    <rPh sb="3" eb="4">
      <t>ツキ</t>
    </rPh>
    <rPh sb="4" eb="6">
      <t>トチュウ</t>
    </rPh>
    <rPh sb="6" eb="8">
      <t>ニュウエン</t>
    </rPh>
    <rPh sb="9" eb="11">
      <t>イドウ</t>
    </rPh>
    <rPh sb="16" eb="18">
      <t>バアイ</t>
    </rPh>
    <rPh sb="21" eb="23">
      <t>ヨウシキ</t>
    </rPh>
    <rPh sb="24" eb="26">
      <t>キニュウ</t>
    </rPh>
    <phoneticPr fontId="2"/>
  </si>
  <si>
    <t>　　　　また、月途中退園（異動）で入園料を精算していない場合はこの様式をご記入ください。</t>
    <phoneticPr fontId="2"/>
  </si>
  <si>
    <t>※２　請求先の市町村で受領した金額をご記入ください。</t>
    <rPh sb="3" eb="5">
      <t>セイキュウ</t>
    </rPh>
    <rPh sb="5" eb="6">
      <t>サキ</t>
    </rPh>
    <rPh sb="7" eb="10">
      <t>シチョウソン</t>
    </rPh>
    <rPh sb="11" eb="13">
      <t>ジュリョウ</t>
    </rPh>
    <rPh sb="15" eb="17">
      <t>キンガク</t>
    </rPh>
    <rPh sb="19" eb="21">
      <t>キニュウ</t>
    </rPh>
    <phoneticPr fontId="2"/>
  </si>
  <si>
    <t>　　　 市町村異動で受領額が異なる場合は、市町村ごとでこのシートを作成し、その市町村に請求してください。</t>
    <phoneticPr fontId="2"/>
  </si>
  <si>
    <t>午前○時</t>
    <rPh sb="0" eb="2">
      <t>ゴゼン</t>
    </rPh>
    <rPh sb="3" eb="4">
      <t>ジ</t>
    </rPh>
    <phoneticPr fontId="2"/>
  </si>
  <si>
    <t>午後○時</t>
    <rPh sb="0" eb="2">
      <t>ゴゴ</t>
    </rPh>
    <rPh sb="3" eb="4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</si>
</sst>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,###&quot;円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38" fontId="4" fillId="0" borderId="12" xfId="1" applyFont="1" applyBorder="1" applyAlignment="1">
      <alignment vertical="center"/>
    </xf>
    <xf numFmtId="0" fontId="4" fillId="0" borderId="24" xfId="0" applyFont="1" applyBorder="1">
      <alignment vertical="center"/>
    </xf>
    <xf numFmtId="0" fontId="9" fillId="0" borderId="1" xfId="0" applyFont="1" applyBorder="1" applyAlignment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38" fontId="4" fillId="0" borderId="0" xfId="0" applyNumberFormat="1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38" fontId="4" fillId="0" borderId="0" xfId="1" applyFont="1" applyFill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2" xfId="0" applyFont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38" fontId="4" fillId="0" borderId="15" xfId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38" fontId="4" fillId="0" borderId="0" xfId="0" applyNumberFormat="1" applyFont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38" fontId="4" fillId="2" borderId="0" xfId="1" applyFont="1" applyFill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</xf>
    <xf numFmtId="38" fontId="4" fillId="0" borderId="14" xfId="1" applyFont="1" applyBorder="1" applyAlignment="1" applyProtection="1">
      <alignment horizontal="center" vertical="center"/>
    </xf>
    <xf numFmtId="38" fontId="4" fillId="0" borderId="13" xfId="1" applyFont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38" fontId="4" fillId="2" borderId="0" xfId="1" applyFont="1" applyFill="1" applyBorder="1" applyAlignment="1" applyProtection="1">
      <alignment horizontal="center" vertical="center"/>
      <protection locked="0"/>
    </xf>
    <xf numFmtId="38" fontId="4" fillId="0" borderId="9" xfId="1" applyFont="1" applyBorder="1" applyAlignment="1" applyProtection="1">
      <alignment horizontal="center" vertical="center"/>
    </xf>
    <xf numFmtId="38" fontId="4" fillId="0" borderId="8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horizontal="center" vertical="center"/>
    </xf>
    <xf numFmtId="38" fontId="4" fillId="0" borderId="5" xfId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38" fontId="4" fillId="0" borderId="2" xfId="0" applyNumberFormat="1" applyFont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176" fontId="4" fillId="2" borderId="8" xfId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38" fontId="4" fillId="0" borderId="14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76" fontId="4" fillId="2" borderId="13" xfId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12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8" fontId="4" fillId="0" borderId="9" xfId="0" applyNumberFormat="1" applyFont="1" applyBorder="1" applyAlignment="1">
      <alignment horizontal="center" vertical="center"/>
    </xf>
    <xf numFmtId="38" fontId="4" fillId="0" borderId="8" xfId="0" applyNumberFormat="1" applyFont="1" applyBorder="1" applyAlignment="1">
      <alignment horizontal="center" vertical="center"/>
    </xf>
    <xf numFmtId="38" fontId="4" fillId="0" borderId="6" xfId="0" applyNumberFormat="1" applyFont="1" applyBorder="1" applyAlignment="1">
      <alignment horizontal="center" vertical="center"/>
    </xf>
    <xf numFmtId="38" fontId="4" fillId="0" borderId="5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38" fontId="4" fillId="2" borderId="13" xfId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38" fontId="8" fillId="0" borderId="3" xfId="0" applyNumberFormat="1" applyFont="1" applyBorder="1" applyAlignment="1">
      <alignment horizontal="center" vertical="center"/>
    </xf>
    <xf numFmtId="38" fontId="8" fillId="0" borderId="2" xfId="0" applyNumberFormat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38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0674/Desktop/&#24188;&#31258;&#22290;&#65288;&#26410;&#31227;&#34892;&#65289;&#27096;&#24335;/S/&#36939;&#21942;&#36027;/31/&#12304;&#12459;&#12458;&#12523;&#12305;&#35531;&#27714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0歳児"/>
      <sheetName val="1歳児"/>
      <sheetName val="2歳児"/>
      <sheetName val="3歳児"/>
      <sheetName val="4歳児"/>
      <sheetName val="5歳児"/>
      <sheetName val="請求明細書（保育所） "/>
      <sheetName val="月途中入退所明細書"/>
      <sheetName val="保育単価表"/>
      <sheetName val="保育単価表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>
            <v>1130151000019</v>
          </cell>
        </row>
      </sheetData>
      <sheetData sheetId="8"/>
      <sheetData sheetId="9">
        <row r="1">
          <cell r="B1" t="str">
            <v>地域
区分</v>
          </cell>
          <cell r="C1" t="str">
            <v>定員区分</v>
          </cell>
          <cell r="D1" t="str">
            <v>認定
区分</v>
          </cell>
          <cell r="E1" t="str">
            <v>年齢区分</v>
          </cell>
          <cell r="G1" t="str">
            <v>保育必要量区分　⑤</v>
          </cell>
          <cell r="L1" t="str">
            <v>処遇改善等加算Ⅰ</v>
          </cell>
          <cell r="S1" t="str">
            <v>所長設置加算</v>
          </cell>
          <cell r="W1" t="str">
            <v>３歳児配置改善加算</v>
          </cell>
          <cell r="AA1" t="str">
            <v>休日保育加算</v>
          </cell>
          <cell r="AH1" t="str">
            <v>夜間保育加算</v>
          </cell>
          <cell r="AM1" t="str">
            <v>減価償却費加算</v>
          </cell>
          <cell r="AQ1" t="str">
            <v>賃借料加算</v>
          </cell>
          <cell r="AU1" t="str">
            <v>チーム保育推進加算</v>
          </cell>
          <cell r="AY1" t="str">
            <v>分園の場合</v>
          </cell>
          <cell r="BA1" t="str">
            <v>常態的に土曜日に閉所する場合</v>
          </cell>
          <cell r="BC1" t="str">
            <v>定員を恒常的に超過する場合</v>
          </cell>
        </row>
        <row r="2">
          <cell r="G2" t="str">
            <v>保育標準時間認定</v>
          </cell>
          <cell r="I2" t="str">
            <v>保育短時間認定</v>
          </cell>
          <cell r="L2" t="str">
            <v>保育標準時間認定</v>
          </cell>
          <cell r="O2" t="str">
            <v>保育短時間認定</v>
          </cell>
        </row>
        <row r="3">
          <cell r="G3" t="str">
            <v>基本分単価</v>
          </cell>
          <cell r="I3" t="str">
            <v>基本分単価</v>
          </cell>
          <cell r="U3" t="str">
            <v>処遇改善等加算Ⅰ</v>
          </cell>
          <cell r="X3" t="str">
            <v>処遇改善等加算Ⅰ</v>
          </cell>
          <cell r="AC3" t="str">
            <v>処遇改善等加算Ⅰ</v>
          </cell>
          <cell r="AK3" t="str">
            <v>処遇改善等
加算Ⅰ</v>
          </cell>
          <cell r="AN3" t="str">
            <v>加算額</v>
          </cell>
          <cell r="AR3" t="str">
            <v>加算額</v>
          </cell>
          <cell r="AW3" t="str">
            <v>処遇改善等加算Ⅰ</v>
          </cell>
        </row>
        <row r="4">
          <cell r="H4" t="str">
            <v>（注）</v>
          </cell>
          <cell r="J4" t="str">
            <v>（注）</v>
          </cell>
          <cell r="M4" t="str">
            <v>（注）</v>
          </cell>
          <cell r="P4" t="str">
            <v>（注）</v>
          </cell>
          <cell r="AI4" t="str">
            <v>（注）</v>
          </cell>
          <cell r="AN4" t="str">
            <v>標　準</v>
          </cell>
          <cell r="AO4" t="str">
            <v>都市部</v>
          </cell>
          <cell r="AR4" t="str">
            <v>標　準</v>
          </cell>
          <cell r="AS4" t="str">
            <v>都市部</v>
          </cell>
        </row>
        <row r="5">
          <cell r="B5" t="str">
            <v>①</v>
          </cell>
          <cell r="C5" t="str">
            <v>②</v>
          </cell>
          <cell r="D5" t="str">
            <v>③</v>
          </cell>
          <cell r="E5" t="str">
            <v>④</v>
          </cell>
          <cell r="G5" t="str">
            <v>⑥</v>
          </cell>
          <cell r="I5" t="str">
            <v>⑥</v>
          </cell>
          <cell r="L5" t="str">
            <v>⑦</v>
          </cell>
          <cell r="O5" t="str">
            <v>⑦</v>
          </cell>
          <cell r="S5" t="str">
            <v>⑧</v>
          </cell>
          <cell r="W5" t="str">
            <v>⑨</v>
          </cell>
          <cell r="AA5" t="str">
            <v>⑩</v>
          </cell>
          <cell r="AH5" t="str">
            <v>⑪</v>
          </cell>
          <cell r="AM5" t="str">
            <v>⑫</v>
          </cell>
          <cell r="AQ5" t="str">
            <v>⑬</v>
          </cell>
          <cell r="AU5" t="str">
            <v>⑭</v>
          </cell>
          <cell r="AY5" t="str">
            <v>⑮</v>
          </cell>
          <cell r="BA5" t="str">
            <v>⑯</v>
          </cell>
          <cell r="BC5" t="str">
            <v>⑰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  <cell r="Y6">
            <v>25</v>
          </cell>
          <cell r="Z6">
            <v>26</v>
          </cell>
          <cell r="AA6">
            <v>27</v>
          </cell>
          <cell r="AB6">
            <v>28</v>
          </cell>
          <cell r="AC6">
            <v>29</v>
          </cell>
          <cell r="AD6">
            <v>30</v>
          </cell>
          <cell r="AE6">
            <v>31</v>
          </cell>
          <cell r="AF6">
            <v>32</v>
          </cell>
          <cell r="AG6">
            <v>33</v>
          </cell>
          <cell r="AH6">
            <v>34</v>
          </cell>
          <cell r="AI6">
            <v>35</v>
          </cell>
          <cell r="AJ6">
            <v>36</v>
          </cell>
          <cell r="AK6">
            <v>37</v>
          </cell>
          <cell r="AL6">
            <v>38</v>
          </cell>
          <cell r="AM6">
            <v>39</v>
          </cell>
          <cell r="AN6">
            <v>40</v>
          </cell>
          <cell r="AO6">
            <v>41</v>
          </cell>
          <cell r="AP6">
            <v>42</v>
          </cell>
          <cell r="AQ6">
            <v>43</v>
          </cell>
          <cell r="AR6">
            <v>44</v>
          </cell>
          <cell r="AS6">
            <v>45</v>
          </cell>
          <cell r="AT6">
            <v>46</v>
          </cell>
          <cell r="AU6">
            <v>47</v>
          </cell>
          <cell r="AV6">
            <v>48</v>
          </cell>
          <cell r="AW6">
            <v>49</v>
          </cell>
          <cell r="AX6">
            <v>50</v>
          </cell>
          <cell r="AY6">
            <v>51</v>
          </cell>
          <cell r="AZ6">
            <v>52</v>
          </cell>
          <cell r="BA6">
            <v>53</v>
          </cell>
          <cell r="BB6">
            <v>54</v>
          </cell>
          <cell r="BC6">
            <v>55</v>
          </cell>
        </row>
        <row r="7">
          <cell r="A7" t="str">
            <v>20４歳児以上</v>
          </cell>
          <cell r="B7" t="str">
            <v>6/100
地域</v>
          </cell>
          <cell r="C7" t="str">
            <v>　20人</v>
          </cell>
          <cell r="D7" t="str">
            <v>2号</v>
          </cell>
          <cell r="E7" t="str">
            <v>４歳以上児</v>
          </cell>
          <cell r="G7">
            <v>92690</v>
          </cell>
          <cell r="H7">
            <v>99600</v>
          </cell>
          <cell r="I7">
            <v>69170</v>
          </cell>
          <cell r="J7">
            <v>76080</v>
          </cell>
          <cell r="K7" t="str">
            <v>＋</v>
          </cell>
          <cell r="L7">
            <v>850</v>
          </cell>
          <cell r="M7">
            <v>910</v>
          </cell>
          <cell r="N7" t="str">
            <v>×加算率</v>
          </cell>
          <cell r="O7">
            <v>620</v>
          </cell>
          <cell r="P7">
            <v>680</v>
          </cell>
          <cell r="Q7" t="str">
            <v>×加算率</v>
          </cell>
          <cell r="R7" t="str">
            <v>＋</v>
          </cell>
          <cell r="S7">
            <v>23880</v>
          </cell>
          <cell r="T7" t="str">
            <v>＋</v>
          </cell>
          <cell r="U7">
            <v>230</v>
          </cell>
          <cell r="V7" t="str">
            <v>＋</v>
          </cell>
          <cell r="W7">
            <v>6910</v>
          </cell>
          <cell r="X7">
            <v>60</v>
          </cell>
          <cell r="Y7" t="str">
            <v>＋</v>
          </cell>
          <cell r="AB7" t="str">
            <v>＋</v>
          </cell>
          <cell r="AE7" t="str">
            <v>÷</v>
          </cell>
          <cell r="AG7" t="str">
            <v>＋</v>
          </cell>
          <cell r="AH7">
            <v>26600</v>
          </cell>
          <cell r="AJ7" t="str">
            <v>＋</v>
          </cell>
          <cell r="AK7">
            <v>190</v>
          </cell>
          <cell r="AL7" t="str">
            <v>＋</v>
          </cell>
          <cell r="AM7" t="str">
            <v>Ａ地域</v>
          </cell>
          <cell r="AN7">
            <v>6700</v>
          </cell>
          <cell r="AO7">
            <v>7400</v>
          </cell>
          <cell r="AP7" t="str">
            <v>＋</v>
          </cell>
          <cell r="AQ7" t="str">
            <v>ａ地域</v>
          </cell>
          <cell r="AR7">
            <v>15100</v>
          </cell>
          <cell r="AS7">
            <v>16800</v>
          </cell>
          <cell r="AT7" t="str">
            <v>＋</v>
          </cell>
          <cell r="AU7">
            <v>20730</v>
          </cell>
          <cell r="AV7" t="str">
            <v>＋</v>
          </cell>
          <cell r="AW7">
            <v>200</v>
          </cell>
          <cell r="AX7" t="str">
            <v>－</v>
          </cell>
          <cell r="AZ7" t="str">
            <v>－</v>
          </cell>
          <cell r="BA7" t="str">
            <v>(⑥＋⑦
　＋⑨＋⑪)</v>
          </cell>
          <cell r="BC7" t="str">
            <v>(⑥～⑯)</v>
          </cell>
        </row>
        <row r="8">
          <cell r="A8" t="str">
            <v>20３歳児</v>
          </cell>
          <cell r="E8" t="str">
            <v>３歳児</v>
          </cell>
          <cell r="G8">
            <v>99600</v>
          </cell>
          <cell r="H8">
            <v>151290</v>
          </cell>
          <cell r="I8">
            <v>76080</v>
          </cell>
          <cell r="J8">
            <v>127770</v>
          </cell>
          <cell r="K8" t="str">
            <v>＋</v>
          </cell>
          <cell r="L8">
            <v>910</v>
          </cell>
          <cell r="M8">
            <v>1400</v>
          </cell>
          <cell r="N8" t="str">
            <v>×加算率</v>
          </cell>
          <cell r="O8">
            <v>680</v>
          </cell>
          <cell r="P8">
            <v>1170</v>
          </cell>
          <cell r="Q8" t="str">
            <v>×加算率</v>
          </cell>
          <cell r="V8" t="str">
            <v>＋</v>
          </cell>
          <cell r="W8">
            <v>6910</v>
          </cell>
          <cell r="X8">
            <v>60</v>
          </cell>
          <cell r="AI8">
            <v>24920</v>
          </cell>
          <cell r="AM8" t="str">
            <v>Ｂ地域</v>
          </cell>
          <cell r="AN8">
            <v>6300</v>
          </cell>
          <cell r="AO8">
            <v>7000</v>
          </cell>
          <cell r="AQ8" t="str">
            <v>ｂ地域</v>
          </cell>
          <cell r="AR8">
            <v>8300</v>
          </cell>
          <cell r="AS8">
            <v>9200</v>
          </cell>
        </row>
        <row r="9">
          <cell r="A9" t="str">
            <v>20１・２歳児</v>
          </cell>
          <cell r="D9" t="str">
            <v>3号</v>
          </cell>
          <cell r="E9" t="str">
            <v>１、２歳児</v>
          </cell>
          <cell r="G9">
            <v>151290</v>
          </cell>
          <cell r="H9">
            <v>220420</v>
          </cell>
          <cell r="I9">
            <v>127770</v>
          </cell>
          <cell r="J9">
            <v>196900</v>
          </cell>
          <cell r="K9" t="str">
            <v>＋</v>
          </cell>
          <cell r="L9">
            <v>1400</v>
          </cell>
          <cell r="M9">
            <v>2090</v>
          </cell>
          <cell r="N9" t="str">
            <v>×加算率</v>
          </cell>
          <cell r="O9">
            <v>1170</v>
          </cell>
          <cell r="P9">
            <v>1860</v>
          </cell>
          <cell r="Q9" t="str">
            <v>×加算率</v>
          </cell>
          <cell r="AG9" t="str">
            <v>＋</v>
          </cell>
          <cell r="AH9">
            <v>24920</v>
          </cell>
          <cell r="AM9" t="str">
            <v>Ｃ地域</v>
          </cell>
          <cell r="AN9">
            <v>6000</v>
          </cell>
          <cell r="AO9">
            <v>6600</v>
          </cell>
          <cell r="AQ9" t="str">
            <v>ｃ地域</v>
          </cell>
          <cell r="AR9">
            <v>7200</v>
          </cell>
          <cell r="AS9">
            <v>8000</v>
          </cell>
          <cell r="BA9">
            <v>7.0000000000000007E-2</v>
          </cell>
          <cell r="BC9">
            <v>0.8</v>
          </cell>
        </row>
        <row r="10">
          <cell r="A10" t="str">
            <v>20乳児</v>
          </cell>
          <cell r="E10" t="str">
            <v>乳児</v>
          </cell>
          <cell r="G10">
            <v>220420</v>
          </cell>
          <cell r="I10">
            <v>196900</v>
          </cell>
          <cell r="K10" t="str">
            <v>＋</v>
          </cell>
          <cell r="L10">
            <v>2090</v>
          </cell>
          <cell r="N10" t="str">
            <v>×加算率</v>
          </cell>
          <cell r="O10">
            <v>1860</v>
          </cell>
          <cell r="Q10" t="str">
            <v>×加算率</v>
          </cell>
          <cell r="AM10" t="str">
            <v>Ｄ地域</v>
          </cell>
          <cell r="AN10">
            <v>5700</v>
          </cell>
          <cell r="AO10">
            <v>6300</v>
          </cell>
          <cell r="AQ10" t="str">
            <v>ｄ地域</v>
          </cell>
          <cell r="AR10">
            <v>6500</v>
          </cell>
          <cell r="AS10">
            <v>7200</v>
          </cell>
        </row>
        <row r="11">
          <cell r="A11" t="str">
            <v>30４歳児以上</v>
          </cell>
          <cell r="C11" t="str">
            <v>　21人
　　から
　30人
　　まで</v>
          </cell>
          <cell r="D11" t="str">
            <v>2号</v>
          </cell>
          <cell r="E11" t="str">
            <v>４歳以上児</v>
          </cell>
          <cell r="G11">
            <v>69390</v>
          </cell>
          <cell r="H11">
            <v>76300</v>
          </cell>
          <cell r="I11">
            <v>53720</v>
          </cell>
          <cell r="J11">
            <v>60630</v>
          </cell>
          <cell r="K11" t="str">
            <v>＋</v>
          </cell>
          <cell r="L11">
            <v>620</v>
          </cell>
          <cell r="M11">
            <v>680</v>
          </cell>
          <cell r="N11" t="str">
            <v>×加算率</v>
          </cell>
          <cell r="O11">
            <v>460</v>
          </cell>
          <cell r="P11">
            <v>520</v>
          </cell>
          <cell r="Q11" t="str">
            <v>×加算率</v>
          </cell>
          <cell r="R11" t="str">
            <v>＋</v>
          </cell>
          <cell r="S11">
            <v>15920</v>
          </cell>
          <cell r="T11" t="str">
            <v>＋</v>
          </cell>
          <cell r="U11">
            <v>150</v>
          </cell>
          <cell r="V11" t="str">
            <v>＋</v>
          </cell>
          <cell r="W11">
            <v>6910</v>
          </cell>
          <cell r="X11">
            <v>60</v>
          </cell>
          <cell r="AG11" t="str">
            <v>＋</v>
          </cell>
          <cell r="AH11">
            <v>19960</v>
          </cell>
          <cell r="AJ11" t="str">
            <v>＋</v>
          </cell>
          <cell r="AK11">
            <v>130</v>
          </cell>
          <cell r="AL11" t="str">
            <v>＋</v>
          </cell>
          <cell r="AM11" t="str">
            <v>Ａ地域</v>
          </cell>
          <cell r="AN11">
            <v>4600</v>
          </cell>
          <cell r="AO11">
            <v>5100</v>
          </cell>
          <cell r="AP11" t="str">
            <v>＋</v>
          </cell>
          <cell r="AQ11" t="str">
            <v>ａ地域</v>
          </cell>
          <cell r="AR11">
            <v>10500</v>
          </cell>
          <cell r="AS11">
            <v>11700</v>
          </cell>
          <cell r="AT11" t="str">
            <v>＋</v>
          </cell>
          <cell r="AU11">
            <v>13820</v>
          </cell>
          <cell r="AV11" t="str">
            <v>＋</v>
          </cell>
          <cell r="AW11">
            <v>130</v>
          </cell>
          <cell r="AZ11" t="str">
            <v>－</v>
          </cell>
          <cell r="BA11" t="str">
            <v>(⑥＋⑦
　＋⑨＋⑪)</v>
          </cell>
          <cell r="BC11" t="str">
            <v>(⑥～⑯)</v>
          </cell>
        </row>
        <row r="12">
          <cell r="A12" t="str">
            <v>30３歳児</v>
          </cell>
          <cell r="E12" t="str">
            <v>３歳児</v>
          </cell>
          <cell r="G12">
            <v>76300</v>
          </cell>
          <cell r="H12">
            <v>127990</v>
          </cell>
          <cell r="I12">
            <v>60630</v>
          </cell>
          <cell r="J12">
            <v>112320</v>
          </cell>
          <cell r="K12" t="str">
            <v>＋</v>
          </cell>
          <cell r="L12">
            <v>680</v>
          </cell>
          <cell r="M12">
            <v>1170</v>
          </cell>
          <cell r="N12" t="str">
            <v>×加算率</v>
          </cell>
          <cell r="O12">
            <v>520</v>
          </cell>
          <cell r="P12">
            <v>1010</v>
          </cell>
          <cell r="Q12" t="str">
            <v>×加算率</v>
          </cell>
          <cell r="V12" t="str">
            <v>＋</v>
          </cell>
          <cell r="W12">
            <v>6910</v>
          </cell>
          <cell r="X12">
            <v>60</v>
          </cell>
          <cell r="AI12">
            <v>18290</v>
          </cell>
          <cell r="AM12" t="str">
            <v>Ｂ地域</v>
          </cell>
          <cell r="AN12">
            <v>4400</v>
          </cell>
          <cell r="AO12">
            <v>4900</v>
          </cell>
          <cell r="AQ12" t="str">
            <v>ｂ地域</v>
          </cell>
          <cell r="AR12">
            <v>5800</v>
          </cell>
          <cell r="AS12">
            <v>6400</v>
          </cell>
        </row>
        <row r="13">
          <cell r="A13" t="str">
            <v>30１・２歳児</v>
          </cell>
          <cell r="D13" t="str">
            <v>3号</v>
          </cell>
          <cell r="E13" t="str">
            <v>１、２歳児</v>
          </cell>
          <cell r="G13">
            <v>127990</v>
          </cell>
          <cell r="H13">
            <v>197120</v>
          </cell>
          <cell r="I13">
            <v>112320</v>
          </cell>
          <cell r="J13">
            <v>181450</v>
          </cell>
          <cell r="K13" t="str">
            <v>＋</v>
          </cell>
          <cell r="L13">
            <v>1170</v>
          </cell>
          <cell r="M13">
            <v>1860</v>
          </cell>
          <cell r="N13" t="str">
            <v>×加算率</v>
          </cell>
          <cell r="O13">
            <v>1010</v>
          </cell>
          <cell r="P13">
            <v>1700</v>
          </cell>
          <cell r="Q13" t="str">
            <v>×加算率</v>
          </cell>
          <cell r="AG13" t="str">
            <v>＋</v>
          </cell>
          <cell r="AH13">
            <v>18290</v>
          </cell>
          <cell r="AK13">
            <v>0</v>
          </cell>
          <cell r="AM13" t="str">
            <v>Ｃ地域</v>
          </cell>
          <cell r="AN13">
            <v>4300</v>
          </cell>
          <cell r="AO13">
            <v>4800</v>
          </cell>
          <cell r="AQ13" t="str">
            <v>ｃ地域</v>
          </cell>
          <cell r="AR13">
            <v>5000</v>
          </cell>
          <cell r="AS13">
            <v>5600</v>
          </cell>
          <cell r="BA13">
            <v>7.0000000000000007E-2</v>
          </cell>
          <cell r="BC13">
            <v>0.87</v>
          </cell>
        </row>
        <row r="14">
          <cell r="A14" t="str">
            <v>30乳児</v>
          </cell>
          <cell r="E14" t="str">
            <v>乳児</v>
          </cell>
          <cell r="G14">
            <v>197120</v>
          </cell>
          <cell r="I14">
            <v>181450</v>
          </cell>
          <cell r="K14" t="str">
            <v>＋</v>
          </cell>
          <cell r="L14">
            <v>1860</v>
          </cell>
          <cell r="N14" t="str">
            <v>×加算率</v>
          </cell>
          <cell r="O14">
            <v>1700</v>
          </cell>
          <cell r="Q14" t="str">
            <v>×加算率</v>
          </cell>
          <cell r="AM14" t="str">
            <v>Ｄ地域</v>
          </cell>
          <cell r="AN14">
            <v>4100</v>
          </cell>
          <cell r="AO14">
            <v>4500</v>
          </cell>
          <cell r="AQ14" t="str">
            <v>ｄ地域</v>
          </cell>
          <cell r="AR14">
            <v>4500</v>
          </cell>
          <cell r="AS14">
            <v>5000</v>
          </cell>
        </row>
        <row r="15">
          <cell r="A15" t="str">
            <v>40４歳児以上</v>
          </cell>
          <cell r="C15" t="str">
            <v>　31人
　　から
　40人
　　まで</v>
          </cell>
          <cell r="D15" t="str">
            <v>2号</v>
          </cell>
          <cell r="E15" t="str">
            <v>４歳以上児</v>
          </cell>
          <cell r="G15">
            <v>57880</v>
          </cell>
          <cell r="H15">
            <v>64790</v>
          </cell>
          <cell r="I15">
            <v>46120</v>
          </cell>
          <cell r="J15">
            <v>53030</v>
          </cell>
          <cell r="K15" t="str">
            <v>＋</v>
          </cell>
          <cell r="L15">
            <v>500</v>
          </cell>
          <cell r="M15">
            <v>560</v>
          </cell>
          <cell r="N15" t="str">
            <v>×加算率</v>
          </cell>
          <cell r="O15">
            <v>390</v>
          </cell>
          <cell r="P15">
            <v>450</v>
          </cell>
          <cell r="Q15" t="str">
            <v>×加算率</v>
          </cell>
          <cell r="R15" t="str">
            <v>＋</v>
          </cell>
          <cell r="S15">
            <v>11940</v>
          </cell>
          <cell r="T15" t="str">
            <v>＋</v>
          </cell>
          <cell r="U15">
            <v>110</v>
          </cell>
          <cell r="V15" t="str">
            <v>＋</v>
          </cell>
          <cell r="W15">
            <v>6910</v>
          </cell>
          <cell r="X15">
            <v>60</v>
          </cell>
          <cell r="AG15" t="str">
            <v>＋</v>
          </cell>
          <cell r="AH15">
            <v>16650</v>
          </cell>
          <cell r="AJ15" t="str">
            <v>＋</v>
          </cell>
          <cell r="AK15">
            <v>90</v>
          </cell>
          <cell r="AL15" t="str">
            <v>＋</v>
          </cell>
          <cell r="AM15" t="str">
            <v>Ａ地域</v>
          </cell>
          <cell r="AN15">
            <v>4100</v>
          </cell>
          <cell r="AO15">
            <v>4500</v>
          </cell>
          <cell r="AP15" t="str">
            <v>＋</v>
          </cell>
          <cell r="AQ15" t="str">
            <v>ａ地域</v>
          </cell>
          <cell r="AR15">
            <v>9300</v>
          </cell>
          <cell r="AS15">
            <v>10400</v>
          </cell>
          <cell r="AT15" t="str">
            <v>＋</v>
          </cell>
          <cell r="AU15">
            <v>10360</v>
          </cell>
          <cell r="AV15" t="str">
            <v>＋</v>
          </cell>
          <cell r="AW15">
            <v>100</v>
          </cell>
          <cell r="AZ15" t="str">
            <v>－</v>
          </cell>
          <cell r="BA15" t="str">
            <v>(⑥＋⑦
　＋⑨＋⑪)</v>
          </cell>
          <cell r="BC15" t="str">
            <v>(⑥～⑯)</v>
          </cell>
        </row>
        <row r="16">
          <cell r="A16" t="str">
            <v>40３歳児</v>
          </cell>
          <cell r="E16" t="str">
            <v>３歳児</v>
          </cell>
          <cell r="G16">
            <v>64790</v>
          </cell>
          <cell r="H16">
            <v>116480</v>
          </cell>
          <cell r="I16">
            <v>53030</v>
          </cell>
          <cell r="J16">
            <v>104720</v>
          </cell>
          <cell r="K16" t="str">
            <v>＋</v>
          </cell>
          <cell r="L16">
            <v>560</v>
          </cell>
          <cell r="M16">
            <v>1050</v>
          </cell>
          <cell r="N16" t="str">
            <v>×加算率</v>
          </cell>
          <cell r="O16">
            <v>450</v>
          </cell>
          <cell r="P16">
            <v>940</v>
          </cell>
          <cell r="Q16" t="str">
            <v>×加算率</v>
          </cell>
          <cell r="V16" t="str">
            <v>＋</v>
          </cell>
          <cell r="W16">
            <v>6910</v>
          </cell>
          <cell r="X16">
            <v>60</v>
          </cell>
          <cell r="AI16">
            <v>14970</v>
          </cell>
          <cell r="AM16" t="str">
            <v>Ｂ地域</v>
          </cell>
          <cell r="AN16">
            <v>3800</v>
          </cell>
          <cell r="AO16">
            <v>4200</v>
          </cell>
          <cell r="AQ16" t="str">
            <v>ｂ地域</v>
          </cell>
          <cell r="AR16">
            <v>5100</v>
          </cell>
          <cell r="AS16">
            <v>5700</v>
          </cell>
        </row>
        <row r="17">
          <cell r="A17" t="str">
            <v>40１・２歳児</v>
          </cell>
          <cell r="D17" t="str">
            <v>3号</v>
          </cell>
          <cell r="E17" t="str">
            <v>１、２歳児</v>
          </cell>
          <cell r="G17">
            <v>116480</v>
          </cell>
          <cell r="H17">
            <v>185610</v>
          </cell>
          <cell r="I17">
            <v>104720</v>
          </cell>
          <cell r="J17">
            <v>173850</v>
          </cell>
          <cell r="K17" t="str">
            <v>＋</v>
          </cell>
          <cell r="L17">
            <v>1050</v>
          </cell>
          <cell r="M17">
            <v>1740</v>
          </cell>
          <cell r="N17" t="str">
            <v>×加算率</v>
          </cell>
          <cell r="O17">
            <v>940</v>
          </cell>
          <cell r="P17">
            <v>1630</v>
          </cell>
          <cell r="Q17" t="str">
            <v>×加算率</v>
          </cell>
          <cell r="AG17" t="str">
            <v>＋</v>
          </cell>
          <cell r="AH17">
            <v>14970</v>
          </cell>
          <cell r="AK17">
            <v>0</v>
          </cell>
          <cell r="AM17" t="str">
            <v>Ｃ地域</v>
          </cell>
          <cell r="AN17">
            <v>3600</v>
          </cell>
          <cell r="AO17">
            <v>4000</v>
          </cell>
          <cell r="AQ17" t="str">
            <v>ｃ地域</v>
          </cell>
          <cell r="AR17">
            <v>4500</v>
          </cell>
          <cell r="AS17">
            <v>5000</v>
          </cell>
          <cell r="BA17">
            <v>7.0000000000000007E-2</v>
          </cell>
          <cell r="BC17">
            <v>0.97</v>
          </cell>
        </row>
        <row r="18">
          <cell r="A18" t="str">
            <v>40乳児</v>
          </cell>
          <cell r="E18" t="str">
            <v>乳児</v>
          </cell>
          <cell r="G18">
            <v>185610</v>
          </cell>
          <cell r="I18">
            <v>173850</v>
          </cell>
          <cell r="K18" t="str">
            <v>＋</v>
          </cell>
          <cell r="L18">
            <v>1740</v>
          </cell>
          <cell r="N18" t="str">
            <v>×加算率</v>
          </cell>
          <cell r="O18">
            <v>1630</v>
          </cell>
          <cell r="Q18" t="str">
            <v>×加算率</v>
          </cell>
          <cell r="AM18" t="str">
            <v>Ｄ地域</v>
          </cell>
          <cell r="AN18">
            <v>3500</v>
          </cell>
          <cell r="AO18">
            <v>3800</v>
          </cell>
          <cell r="AQ18" t="str">
            <v>ｄ地域</v>
          </cell>
          <cell r="AR18">
            <v>4000</v>
          </cell>
          <cell r="AS18">
            <v>4400</v>
          </cell>
        </row>
        <row r="19">
          <cell r="A19" t="str">
            <v>50４歳児以上</v>
          </cell>
          <cell r="C19" t="str">
            <v>　4１人
　　から
　50人
　　まで</v>
          </cell>
          <cell r="D19" t="str">
            <v>2号</v>
          </cell>
          <cell r="E19" t="str">
            <v>４歳以上児</v>
          </cell>
          <cell r="G19">
            <v>56040</v>
          </cell>
          <cell r="H19">
            <v>62950</v>
          </cell>
          <cell r="I19">
            <v>46630</v>
          </cell>
          <cell r="J19">
            <v>53540</v>
          </cell>
          <cell r="K19" t="str">
            <v>＋</v>
          </cell>
          <cell r="L19">
            <v>490</v>
          </cell>
          <cell r="M19">
            <v>550</v>
          </cell>
          <cell r="N19" t="str">
            <v>×加算率</v>
          </cell>
          <cell r="O19">
            <v>390</v>
          </cell>
          <cell r="P19">
            <v>450</v>
          </cell>
          <cell r="Q19" t="str">
            <v>×加算率</v>
          </cell>
          <cell r="R19" t="str">
            <v>＋</v>
          </cell>
          <cell r="S19">
            <v>9550</v>
          </cell>
          <cell r="T19" t="str">
            <v>＋</v>
          </cell>
          <cell r="U19">
            <v>90</v>
          </cell>
          <cell r="V19" t="str">
            <v>＋</v>
          </cell>
          <cell r="W19">
            <v>6910</v>
          </cell>
          <cell r="X19">
            <v>60</v>
          </cell>
          <cell r="AA19" t="str">
            <v>休日保育の年間延べ利用子ども数</v>
          </cell>
          <cell r="AC19" t="str">
            <v>休日保育の年間延べ利用子ども数</v>
          </cell>
          <cell r="AG19" t="str">
            <v>＋</v>
          </cell>
          <cell r="AH19">
            <v>14660</v>
          </cell>
          <cell r="AJ19" t="str">
            <v>＋</v>
          </cell>
          <cell r="AK19">
            <v>70</v>
          </cell>
          <cell r="AL19" t="str">
            <v>＋</v>
          </cell>
          <cell r="AM19" t="str">
            <v>Ａ地域</v>
          </cell>
          <cell r="AN19">
            <v>3700</v>
          </cell>
          <cell r="AO19">
            <v>4100</v>
          </cell>
          <cell r="AP19" t="str">
            <v>＋</v>
          </cell>
          <cell r="AQ19" t="str">
            <v>ａ地域</v>
          </cell>
          <cell r="AR19">
            <v>8300</v>
          </cell>
          <cell r="AS19">
            <v>9300</v>
          </cell>
          <cell r="AT19" t="str">
            <v>＋</v>
          </cell>
          <cell r="AU19">
            <v>8290</v>
          </cell>
          <cell r="AV19" t="str">
            <v>＋</v>
          </cell>
          <cell r="AW19">
            <v>80</v>
          </cell>
          <cell r="AZ19" t="str">
            <v>－</v>
          </cell>
          <cell r="BA19" t="str">
            <v>(⑥＋⑦
　＋⑨＋⑪)</v>
          </cell>
          <cell r="BC19" t="str">
            <v>(⑥～⑯)</v>
          </cell>
        </row>
        <row r="20">
          <cell r="A20" t="str">
            <v>50３歳児</v>
          </cell>
          <cell r="E20" t="str">
            <v>３歳児</v>
          </cell>
          <cell r="G20">
            <v>62950</v>
          </cell>
          <cell r="H20">
            <v>114640</v>
          </cell>
          <cell r="I20">
            <v>53540</v>
          </cell>
          <cell r="J20">
            <v>105230</v>
          </cell>
          <cell r="K20" t="str">
            <v>＋</v>
          </cell>
          <cell r="L20">
            <v>550</v>
          </cell>
          <cell r="M20">
            <v>1040</v>
          </cell>
          <cell r="N20" t="str">
            <v>×加算率</v>
          </cell>
          <cell r="O20">
            <v>450</v>
          </cell>
          <cell r="P20">
            <v>940</v>
          </cell>
          <cell r="Q20" t="str">
            <v>×加算率</v>
          </cell>
          <cell r="V20" t="str">
            <v>＋</v>
          </cell>
          <cell r="W20">
            <v>6910</v>
          </cell>
          <cell r="X20">
            <v>60</v>
          </cell>
          <cell r="AI20">
            <v>12980</v>
          </cell>
          <cell r="AM20" t="str">
            <v>Ｂ地域</v>
          </cell>
          <cell r="AN20">
            <v>3500</v>
          </cell>
          <cell r="AO20">
            <v>3900</v>
          </cell>
          <cell r="AQ20" t="str">
            <v>ｂ地域</v>
          </cell>
          <cell r="AR20">
            <v>4600</v>
          </cell>
          <cell r="AS20">
            <v>5100</v>
          </cell>
        </row>
        <row r="21">
          <cell r="A21" t="str">
            <v>50１・２歳児</v>
          </cell>
          <cell r="D21" t="str">
            <v>3号</v>
          </cell>
          <cell r="E21" t="str">
            <v>１、２歳児</v>
          </cell>
          <cell r="G21">
            <v>114640</v>
          </cell>
          <cell r="H21">
            <v>183770</v>
          </cell>
          <cell r="I21">
            <v>105230</v>
          </cell>
          <cell r="J21">
            <v>174360</v>
          </cell>
          <cell r="K21" t="str">
            <v>＋</v>
          </cell>
          <cell r="L21">
            <v>1040</v>
          </cell>
          <cell r="M21">
            <v>1730</v>
          </cell>
          <cell r="N21" t="str">
            <v>×加算率</v>
          </cell>
          <cell r="O21">
            <v>940</v>
          </cell>
          <cell r="P21">
            <v>1630</v>
          </cell>
          <cell r="Q21" t="str">
            <v>×加算率</v>
          </cell>
          <cell r="AG21" t="str">
            <v>＋</v>
          </cell>
          <cell r="AH21">
            <v>12980</v>
          </cell>
          <cell r="AK21">
            <v>0</v>
          </cell>
          <cell r="AM21" t="str">
            <v>Ｃ地域</v>
          </cell>
          <cell r="AN21">
            <v>3300</v>
          </cell>
          <cell r="AO21">
            <v>3600</v>
          </cell>
          <cell r="AQ21" t="str">
            <v>ｃ地域</v>
          </cell>
          <cell r="AR21">
            <v>4000</v>
          </cell>
          <cell r="AS21">
            <v>4400</v>
          </cell>
          <cell r="BA21">
            <v>7.0000000000000007E-2</v>
          </cell>
          <cell r="BC21">
            <v>0.92</v>
          </cell>
        </row>
        <row r="22">
          <cell r="A22" t="str">
            <v>50乳児</v>
          </cell>
          <cell r="E22" t="str">
            <v>乳児</v>
          </cell>
          <cell r="G22">
            <v>183770</v>
          </cell>
          <cell r="I22">
            <v>174360</v>
          </cell>
          <cell r="K22" t="str">
            <v>＋</v>
          </cell>
          <cell r="L22">
            <v>1730</v>
          </cell>
          <cell r="N22" t="str">
            <v>×加算率</v>
          </cell>
          <cell r="O22">
            <v>1630</v>
          </cell>
          <cell r="Q22" t="str">
            <v>×加算率</v>
          </cell>
          <cell r="AA22" t="str">
            <v>　 　　 ～　210人</v>
          </cell>
          <cell r="AC22" t="str">
            <v>　 　　 ～　210人</v>
          </cell>
          <cell r="AM22" t="str">
            <v>Ｄ地域</v>
          </cell>
          <cell r="AN22">
            <v>3200</v>
          </cell>
          <cell r="AO22">
            <v>3500</v>
          </cell>
          <cell r="AQ22" t="str">
            <v>ｄ地域</v>
          </cell>
          <cell r="AR22">
            <v>3600</v>
          </cell>
          <cell r="AS22">
            <v>4000</v>
          </cell>
        </row>
        <row r="23">
          <cell r="A23" t="str">
            <v>60４歳児以上</v>
          </cell>
          <cell r="C23" t="str">
            <v>　51人
　　から
　60人
　　まで</v>
          </cell>
          <cell r="D23" t="str">
            <v>2号</v>
          </cell>
          <cell r="E23" t="str">
            <v>４歳以上児</v>
          </cell>
          <cell r="G23">
            <v>50070</v>
          </cell>
          <cell r="H23">
            <v>56980</v>
          </cell>
          <cell r="I23">
            <v>42230</v>
          </cell>
          <cell r="J23">
            <v>49140</v>
          </cell>
          <cell r="K23" t="str">
            <v>＋</v>
          </cell>
          <cell r="L23">
            <v>430</v>
          </cell>
          <cell r="M23">
            <v>490</v>
          </cell>
          <cell r="N23" t="str">
            <v>×加算率</v>
          </cell>
          <cell r="O23">
            <v>350</v>
          </cell>
          <cell r="P23">
            <v>410</v>
          </cell>
          <cell r="Q23" t="str">
            <v>×加算率</v>
          </cell>
          <cell r="R23" t="str">
            <v>＋</v>
          </cell>
          <cell r="S23">
            <v>7960</v>
          </cell>
          <cell r="T23" t="str">
            <v>＋</v>
          </cell>
          <cell r="U23">
            <v>70</v>
          </cell>
          <cell r="V23" t="str">
            <v>＋</v>
          </cell>
          <cell r="W23">
            <v>6910</v>
          </cell>
          <cell r="X23">
            <v>60</v>
          </cell>
          <cell r="AA23">
            <v>245000</v>
          </cell>
          <cell r="AC23">
            <v>2450</v>
          </cell>
          <cell r="AG23" t="str">
            <v>＋</v>
          </cell>
          <cell r="AH23">
            <v>13330</v>
          </cell>
          <cell r="AJ23" t="str">
            <v>＋</v>
          </cell>
          <cell r="AK23">
            <v>60</v>
          </cell>
          <cell r="AL23" t="str">
            <v>＋</v>
          </cell>
          <cell r="AM23" t="str">
            <v>Ａ地域</v>
          </cell>
          <cell r="AN23">
            <v>3100</v>
          </cell>
          <cell r="AO23">
            <v>3400</v>
          </cell>
          <cell r="AP23" t="str">
            <v>＋</v>
          </cell>
          <cell r="AQ23" t="str">
            <v>ａ地域</v>
          </cell>
          <cell r="AR23">
            <v>7000</v>
          </cell>
          <cell r="AS23">
            <v>7800</v>
          </cell>
          <cell r="AT23" t="str">
            <v>＋</v>
          </cell>
          <cell r="AU23">
            <v>6910</v>
          </cell>
          <cell r="AV23" t="str">
            <v>＋</v>
          </cell>
          <cell r="AW23">
            <v>60</v>
          </cell>
          <cell r="AZ23" t="str">
            <v>－</v>
          </cell>
          <cell r="BA23" t="str">
            <v>(⑥＋⑦
　＋⑨＋⑪)</v>
          </cell>
          <cell r="BC23" t="str">
            <v>(⑥～⑯)</v>
          </cell>
        </row>
        <row r="24">
          <cell r="A24" t="str">
            <v>60３歳児</v>
          </cell>
          <cell r="E24" t="str">
            <v>３歳児</v>
          </cell>
          <cell r="G24">
            <v>56980</v>
          </cell>
          <cell r="H24">
            <v>108670</v>
          </cell>
          <cell r="I24">
            <v>49140</v>
          </cell>
          <cell r="J24">
            <v>100830</v>
          </cell>
          <cell r="K24" t="str">
            <v>＋</v>
          </cell>
          <cell r="L24">
            <v>490</v>
          </cell>
          <cell r="M24">
            <v>980</v>
          </cell>
          <cell r="N24" t="str">
            <v>×加算率</v>
          </cell>
          <cell r="O24">
            <v>410</v>
          </cell>
          <cell r="P24">
            <v>900</v>
          </cell>
          <cell r="Q24" t="str">
            <v>×加算率</v>
          </cell>
          <cell r="V24" t="str">
            <v>＋</v>
          </cell>
          <cell r="W24">
            <v>6910</v>
          </cell>
          <cell r="X24">
            <v>60</v>
          </cell>
          <cell r="AI24">
            <v>11660</v>
          </cell>
          <cell r="AM24" t="str">
            <v>Ｂ地域</v>
          </cell>
          <cell r="AN24">
            <v>2900</v>
          </cell>
          <cell r="AO24">
            <v>3200</v>
          </cell>
          <cell r="AQ24" t="str">
            <v>ｂ地域</v>
          </cell>
          <cell r="AR24">
            <v>3800</v>
          </cell>
          <cell r="AS24">
            <v>4300</v>
          </cell>
        </row>
        <row r="25">
          <cell r="A25" t="str">
            <v>60１・２歳児</v>
          </cell>
          <cell r="D25" t="str">
            <v>3号</v>
          </cell>
          <cell r="E25" t="str">
            <v>１、２歳児</v>
          </cell>
          <cell r="G25">
            <v>108670</v>
          </cell>
          <cell r="H25">
            <v>177800</v>
          </cell>
          <cell r="I25">
            <v>100830</v>
          </cell>
          <cell r="J25">
            <v>169960</v>
          </cell>
          <cell r="K25" t="str">
            <v>＋</v>
          </cell>
          <cell r="L25">
            <v>980</v>
          </cell>
          <cell r="M25">
            <v>1670</v>
          </cell>
          <cell r="N25" t="str">
            <v>×加算率</v>
          </cell>
          <cell r="O25">
            <v>900</v>
          </cell>
          <cell r="P25">
            <v>1590</v>
          </cell>
          <cell r="Q25" t="str">
            <v>×加算率</v>
          </cell>
          <cell r="AA25" t="str">
            <v>　 211人～　279人</v>
          </cell>
          <cell r="AC25" t="str">
            <v>　 211人～　279人</v>
          </cell>
          <cell r="AG25" t="str">
            <v>＋</v>
          </cell>
          <cell r="AH25">
            <v>11660</v>
          </cell>
          <cell r="AK25">
            <v>0</v>
          </cell>
          <cell r="AM25" t="str">
            <v>Ｃ地域</v>
          </cell>
          <cell r="AN25">
            <v>2700</v>
          </cell>
          <cell r="AO25">
            <v>3000</v>
          </cell>
          <cell r="AQ25" t="str">
            <v>ｃ地域</v>
          </cell>
          <cell r="AR25">
            <v>3300</v>
          </cell>
          <cell r="AS25">
            <v>3700</v>
          </cell>
          <cell r="BA25">
            <v>7.0000000000000007E-2</v>
          </cell>
          <cell r="BC25">
            <v>0.9</v>
          </cell>
        </row>
        <row r="26">
          <cell r="A26" t="str">
            <v>60乳児</v>
          </cell>
          <cell r="E26" t="str">
            <v>乳児</v>
          </cell>
          <cell r="G26">
            <v>177800</v>
          </cell>
          <cell r="I26">
            <v>169960</v>
          </cell>
          <cell r="K26" t="str">
            <v>＋</v>
          </cell>
          <cell r="L26">
            <v>1670</v>
          </cell>
          <cell r="N26" t="str">
            <v>×加算率</v>
          </cell>
          <cell r="O26">
            <v>1590</v>
          </cell>
          <cell r="Q26" t="str">
            <v>×加算率</v>
          </cell>
          <cell r="AA26">
            <v>261900</v>
          </cell>
          <cell r="AC26">
            <v>2610</v>
          </cell>
          <cell r="AM26" t="str">
            <v>Ｄ地域</v>
          </cell>
          <cell r="AN26">
            <v>2600</v>
          </cell>
          <cell r="AO26">
            <v>2900</v>
          </cell>
          <cell r="AQ26" t="str">
            <v>ｄ地域</v>
          </cell>
          <cell r="AR26">
            <v>3000</v>
          </cell>
          <cell r="AS26">
            <v>3300</v>
          </cell>
        </row>
        <row r="27">
          <cell r="A27" t="str">
            <v>70４歳児以上</v>
          </cell>
          <cell r="C27" t="str">
            <v>　61人
　　から
　70人
　　まで</v>
          </cell>
          <cell r="D27" t="str">
            <v>2号</v>
          </cell>
          <cell r="E27" t="str">
            <v>４歳以上児</v>
          </cell>
          <cell r="G27">
            <v>45890</v>
          </cell>
          <cell r="H27">
            <v>52800</v>
          </cell>
          <cell r="I27">
            <v>39170</v>
          </cell>
          <cell r="J27">
            <v>46080</v>
          </cell>
          <cell r="K27" t="str">
            <v>＋</v>
          </cell>
          <cell r="L27">
            <v>380</v>
          </cell>
          <cell r="M27">
            <v>440</v>
          </cell>
          <cell r="N27" t="str">
            <v>×加算率</v>
          </cell>
          <cell r="O27">
            <v>320</v>
          </cell>
          <cell r="P27">
            <v>380</v>
          </cell>
          <cell r="Q27" t="str">
            <v>×加算率</v>
          </cell>
          <cell r="R27" t="str">
            <v>＋</v>
          </cell>
          <cell r="S27">
            <v>6820</v>
          </cell>
          <cell r="T27" t="str">
            <v>＋</v>
          </cell>
          <cell r="U27">
            <v>60</v>
          </cell>
          <cell r="V27" t="str">
            <v>＋</v>
          </cell>
          <cell r="W27">
            <v>6910</v>
          </cell>
          <cell r="X27">
            <v>60</v>
          </cell>
          <cell r="AG27" t="str">
            <v>＋</v>
          </cell>
          <cell r="AH27">
            <v>12380</v>
          </cell>
          <cell r="AJ27" t="str">
            <v>＋</v>
          </cell>
          <cell r="AK27">
            <v>50</v>
          </cell>
          <cell r="AL27" t="str">
            <v>＋</v>
          </cell>
          <cell r="AM27" t="str">
            <v>Ａ地域</v>
          </cell>
          <cell r="AN27">
            <v>2600</v>
          </cell>
          <cell r="AO27">
            <v>2900</v>
          </cell>
          <cell r="AP27" t="str">
            <v>＋</v>
          </cell>
          <cell r="AQ27" t="str">
            <v>ａ地域</v>
          </cell>
          <cell r="AR27">
            <v>6000</v>
          </cell>
          <cell r="AS27">
            <v>6700</v>
          </cell>
          <cell r="AT27" t="str">
            <v>＋</v>
          </cell>
          <cell r="AU27">
            <v>5920</v>
          </cell>
          <cell r="AV27" t="str">
            <v>＋</v>
          </cell>
          <cell r="AW27">
            <v>50</v>
          </cell>
          <cell r="AZ27" t="str">
            <v>－</v>
          </cell>
          <cell r="BA27" t="str">
            <v>(⑥＋⑦
　＋⑨＋⑪)</v>
          </cell>
          <cell r="BC27" t="str">
            <v>(⑥～⑯)</v>
          </cell>
        </row>
        <row r="28">
          <cell r="A28" t="str">
            <v>70３歳児</v>
          </cell>
          <cell r="E28" t="str">
            <v>３歳児</v>
          </cell>
          <cell r="G28">
            <v>52800</v>
          </cell>
          <cell r="H28">
            <v>104490</v>
          </cell>
          <cell r="I28">
            <v>46080</v>
          </cell>
          <cell r="J28">
            <v>97770</v>
          </cell>
          <cell r="K28" t="str">
            <v>＋</v>
          </cell>
          <cell r="L28">
            <v>440</v>
          </cell>
          <cell r="M28">
            <v>930</v>
          </cell>
          <cell r="N28" t="str">
            <v>×加算率</v>
          </cell>
          <cell r="O28">
            <v>380</v>
          </cell>
          <cell r="P28">
            <v>870</v>
          </cell>
          <cell r="Q28" t="str">
            <v>×加算率</v>
          </cell>
          <cell r="V28" t="str">
            <v>＋</v>
          </cell>
          <cell r="W28">
            <v>6910</v>
          </cell>
          <cell r="X28">
            <v>60</v>
          </cell>
          <cell r="AA28" t="str">
            <v>　 280人～　349人</v>
          </cell>
          <cell r="AC28" t="str">
            <v>　 280人～　349人</v>
          </cell>
          <cell r="AI28">
            <v>10710</v>
          </cell>
          <cell r="AM28" t="str">
            <v>Ｂ地域</v>
          </cell>
          <cell r="AN28">
            <v>2500</v>
          </cell>
          <cell r="AO28">
            <v>2700</v>
          </cell>
          <cell r="AQ28" t="str">
            <v>ｂ地域</v>
          </cell>
          <cell r="AR28">
            <v>3300</v>
          </cell>
          <cell r="AS28">
            <v>3600</v>
          </cell>
        </row>
        <row r="29">
          <cell r="A29" t="str">
            <v>70１・２歳児</v>
          </cell>
          <cell r="D29" t="str">
            <v>3号</v>
          </cell>
          <cell r="E29" t="str">
            <v>１、２歳児</v>
          </cell>
          <cell r="G29">
            <v>104490</v>
          </cell>
          <cell r="H29">
            <v>173620</v>
          </cell>
          <cell r="I29">
            <v>97770</v>
          </cell>
          <cell r="J29">
            <v>166900</v>
          </cell>
          <cell r="K29" t="str">
            <v>＋</v>
          </cell>
          <cell r="L29">
            <v>930</v>
          </cell>
          <cell r="M29">
            <v>1620</v>
          </cell>
          <cell r="N29" t="str">
            <v>×加算率</v>
          </cell>
          <cell r="O29">
            <v>870</v>
          </cell>
          <cell r="P29">
            <v>1560</v>
          </cell>
          <cell r="Q29" t="str">
            <v>×加算率</v>
          </cell>
          <cell r="AA29">
            <v>295700</v>
          </cell>
          <cell r="AC29">
            <v>2950</v>
          </cell>
          <cell r="AG29" t="str">
            <v>＋</v>
          </cell>
          <cell r="AH29">
            <v>10710</v>
          </cell>
          <cell r="AK29">
            <v>0</v>
          </cell>
          <cell r="AM29" t="str">
            <v>Ｃ地域</v>
          </cell>
          <cell r="AN29">
            <v>2300</v>
          </cell>
          <cell r="AO29">
            <v>2600</v>
          </cell>
          <cell r="AQ29" t="str">
            <v>ｃ地域</v>
          </cell>
          <cell r="AR29">
            <v>2900</v>
          </cell>
          <cell r="AS29">
            <v>3200</v>
          </cell>
          <cell r="BA29">
            <v>7.0000000000000007E-2</v>
          </cell>
          <cell r="BC29">
            <v>0.92</v>
          </cell>
        </row>
        <row r="30">
          <cell r="A30" t="str">
            <v>70乳児</v>
          </cell>
          <cell r="E30" t="str">
            <v>乳児</v>
          </cell>
          <cell r="G30">
            <v>173620</v>
          </cell>
          <cell r="I30">
            <v>166900</v>
          </cell>
          <cell r="K30" t="str">
            <v>＋</v>
          </cell>
          <cell r="L30">
            <v>1620</v>
          </cell>
          <cell r="N30" t="str">
            <v>×加算率</v>
          </cell>
          <cell r="O30">
            <v>1560</v>
          </cell>
          <cell r="Q30" t="str">
            <v>×加算率</v>
          </cell>
          <cell r="AM30" t="str">
            <v>Ｄ地域</v>
          </cell>
          <cell r="AN30">
            <v>2200</v>
          </cell>
          <cell r="AO30">
            <v>2500</v>
          </cell>
          <cell r="AQ30" t="str">
            <v>ｄ地域</v>
          </cell>
          <cell r="AR30">
            <v>2500</v>
          </cell>
          <cell r="AS30">
            <v>2800</v>
          </cell>
        </row>
        <row r="31">
          <cell r="A31" t="str">
            <v>80４歳児以上</v>
          </cell>
          <cell r="C31" t="str">
            <v>　71人
　　から
　80人
　　まで</v>
          </cell>
          <cell r="D31" t="str">
            <v>2号</v>
          </cell>
          <cell r="E31" t="str">
            <v>４歳以上児</v>
          </cell>
          <cell r="G31">
            <v>42800</v>
          </cell>
          <cell r="H31">
            <v>49710</v>
          </cell>
          <cell r="I31">
            <v>36920</v>
          </cell>
          <cell r="J31">
            <v>43830</v>
          </cell>
          <cell r="K31" t="str">
            <v>＋</v>
          </cell>
          <cell r="L31">
            <v>350</v>
          </cell>
          <cell r="M31">
            <v>410</v>
          </cell>
          <cell r="N31" t="str">
            <v>×加算率</v>
          </cell>
          <cell r="O31">
            <v>300</v>
          </cell>
          <cell r="P31">
            <v>360</v>
          </cell>
          <cell r="Q31" t="str">
            <v>×加算率</v>
          </cell>
          <cell r="R31" t="str">
            <v>＋</v>
          </cell>
          <cell r="S31">
            <v>5970</v>
          </cell>
          <cell r="T31" t="str">
            <v>＋</v>
          </cell>
          <cell r="U31">
            <v>50</v>
          </cell>
          <cell r="V31" t="str">
            <v>＋</v>
          </cell>
          <cell r="W31">
            <v>6910</v>
          </cell>
          <cell r="X31">
            <v>60</v>
          </cell>
          <cell r="AA31" t="str">
            <v xml:space="preserve"> 　350人～　419人</v>
          </cell>
          <cell r="AC31" t="str">
            <v xml:space="preserve"> 　350人～　419人</v>
          </cell>
          <cell r="AG31" t="str">
            <v>＋</v>
          </cell>
          <cell r="AH31">
            <v>11670</v>
          </cell>
          <cell r="AJ31" t="str">
            <v>＋</v>
          </cell>
          <cell r="AK31">
            <v>40</v>
          </cell>
          <cell r="AL31" t="str">
            <v>＋</v>
          </cell>
          <cell r="AM31" t="str">
            <v>Ａ地域</v>
          </cell>
          <cell r="AN31">
            <v>3000</v>
          </cell>
          <cell r="AO31">
            <v>3300</v>
          </cell>
          <cell r="AP31" t="str">
            <v>＋</v>
          </cell>
          <cell r="AQ31" t="str">
            <v>ａ地域</v>
          </cell>
          <cell r="AR31">
            <v>6700</v>
          </cell>
          <cell r="AS31">
            <v>7500</v>
          </cell>
          <cell r="AT31" t="str">
            <v>＋</v>
          </cell>
          <cell r="AU31">
            <v>5180</v>
          </cell>
          <cell r="AV31" t="str">
            <v>＋</v>
          </cell>
          <cell r="AW31">
            <v>50</v>
          </cell>
          <cell r="AZ31" t="str">
            <v>－</v>
          </cell>
          <cell r="BA31" t="str">
            <v>(⑥＋⑦
　＋⑨＋⑪)</v>
          </cell>
          <cell r="BC31" t="str">
            <v>(⑥～⑯)</v>
          </cell>
        </row>
        <row r="32">
          <cell r="A32" t="str">
            <v>80３歳児</v>
          </cell>
          <cell r="E32" t="str">
            <v>３歳児</v>
          </cell>
          <cell r="G32">
            <v>49710</v>
          </cell>
          <cell r="H32">
            <v>101400</v>
          </cell>
          <cell r="I32">
            <v>43830</v>
          </cell>
          <cell r="J32">
            <v>95520</v>
          </cell>
          <cell r="K32" t="str">
            <v>＋</v>
          </cell>
          <cell r="L32">
            <v>410</v>
          </cell>
          <cell r="M32">
            <v>900</v>
          </cell>
          <cell r="N32" t="str">
            <v>×加算率</v>
          </cell>
          <cell r="O32">
            <v>360</v>
          </cell>
          <cell r="P32">
            <v>850</v>
          </cell>
          <cell r="Q32" t="str">
            <v>×加算率</v>
          </cell>
          <cell r="V32" t="str">
            <v>＋</v>
          </cell>
          <cell r="W32">
            <v>6910</v>
          </cell>
          <cell r="X32">
            <v>60</v>
          </cell>
          <cell r="AA32">
            <v>329500</v>
          </cell>
          <cell r="AC32">
            <v>3290</v>
          </cell>
          <cell r="AI32">
            <v>10000</v>
          </cell>
          <cell r="AM32" t="str">
            <v>Ｂ地域</v>
          </cell>
          <cell r="AN32">
            <v>2900</v>
          </cell>
          <cell r="AO32">
            <v>3200</v>
          </cell>
          <cell r="AQ32" t="str">
            <v>ｂ地域</v>
          </cell>
          <cell r="AR32">
            <v>3700</v>
          </cell>
          <cell r="AS32">
            <v>4100</v>
          </cell>
        </row>
        <row r="33">
          <cell r="A33" t="str">
            <v>80１・２歳児</v>
          </cell>
          <cell r="D33" t="str">
            <v>3号</v>
          </cell>
          <cell r="E33" t="str">
            <v>１、２歳児</v>
          </cell>
          <cell r="G33">
            <v>101400</v>
          </cell>
          <cell r="H33">
            <v>170530</v>
          </cell>
          <cell r="I33">
            <v>95520</v>
          </cell>
          <cell r="J33">
            <v>164650</v>
          </cell>
          <cell r="K33" t="str">
            <v>＋</v>
          </cell>
          <cell r="L33">
            <v>900</v>
          </cell>
          <cell r="M33">
            <v>1590</v>
          </cell>
          <cell r="N33" t="str">
            <v>×加算率</v>
          </cell>
          <cell r="O33">
            <v>850</v>
          </cell>
          <cell r="P33">
            <v>1540</v>
          </cell>
          <cell r="Q33" t="str">
            <v>×加算率</v>
          </cell>
          <cell r="AG33" t="str">
            <v>＋</v>
          </cell>
          <cell r="AH33">
            <v>10000</v>
          </cell>
          <cell r="AK33">
            <v>0</v>
          </cell>
          <cell r="AM33" t="str">
            <v>Ｃ地域</v>
          </cell>
          <cell r="AN33">
            <v>2700</v>
          </cell>
          <cell r="AO33">
            <v>3000</v>
          </cell>
          <cell r="AQ33" t="str">
            <v>ｃ地域</v>
          </cell>
          <cell r="AR33">
            <v>3200</v>
          </cell>
          <cell r="AS33">
            <v>3600</v>
          </cell>
          <cell r="BA33">
            <v>7.0000000000000007E-2</v>
          </cell>
          <cell r="BC33">
            <v>0.9</v>
          </cell>
        </row>
        <row r="34">
          <cell r="A34" t="str">
            <v>80乳児</v>
          </cell>
          <cell r="E34" t="str">
            <v>乳児</v>
          </cell>
          <cell r="G34">
            <v>170530</v>
          </cell>
          <cell r="I34">
            <v>164650</v>
          </cell>
          <cell r="K34" t="str">
            <v>＋</v>
          </cell>
          <cell r="L34">
            <v>1590</v>
          </cell>
          <cell r="N34" t="str">
            <v>×加算率</v>
          </cell>
          <cell r="O34">
            <v>1540</v>
          </cell>
          <cell r="Q34" t="str">
            <v>×加算率</v>
          </cell>
          <cell r="AA34" t="str">
            <v>　 420人～　489人</v>
          </cell>
          <cell r="AC34" t="str">
            <v>　 420人～　489人</v>
          </cell>
          <cell r="AM34" t="str">
            <v>Ｄ地域</v>
          </cell>
          <cell r="AN34">
            <v>2600</v>
          </cell>
          <cell r="AO34">
            <v>2800</v>
          </cell>
          <cell r="AQ34" t="str">
            <v>ｄ地域</v>
          </cell>
          <cell r="AR34">
            <v>2900</v>
          </cell>
          <cell r="AS34">
            <v>3200</v>
          </cell>
        </row>
        <row r="35">
          <cell r="A35" t="str">
            <v>90４歳児以上</v>
          </cell>
          <cell r="C35" t="str">
            <v>　81人
　　から
　90人
　　まで</v>
          </cell>
          <cell r="D35" t="str">
            <v>2号</v>
          </cell>
          <cell r="E35" t="str">
            <v>４歳以上児</v>
          </cell>
          <cell r="G35">
            <v>40350</v>
          </cell>
          <cell r="H35">
            <v>47260</v>
          </cell>
          <cell r="I35">
            <v>35120</v>
          </cell>
          <cell r="J35">
            <v>42030</v>
          </cell>
          <cell r="K35" t="str">
            <v>＋</v>
          </cell>
          <cell r="L35">
            <v>330</v>
          </cell>
          <cell r="M35">
            <v>390</v>
          </cell>
          <cell r="N35" t="str">
            <v>×加算率</v>
          </cell>
          <cell r="O35">
            <v>280</v>
          </cell>
          <cell r="P35">
            <v>340</v>
          </cell>
          <cell r="Q35" t="str">
            <v>×加算率</v>
          </cell>
          <cell r="R35" t="str">
            <v>＋</v>
          </cell>
          <cell r="S35">
            <v>5300</v>
          </cell>
          <cell r="T35" t="str">
            <v>＋</v>
          </cell>
          <cell r="U35">
            <v>50</v>
          </cell>
          <cell r="V35" t="str">
            <v>＋</v>
          </cell>
          <cell r="W35">
            <v>6910</v>
          </cell>
          <cell r="X35">
            <v>60</v>
          </cell>
          <cell r="AA35">
            <v>363400</v>
          </cell>
          <cell r="AC35">
            <v>3630</v>
          </cell>
          <cell r="AG35" t="str">
            <v>＋</v>
          </cell>
          <cell r="AH35">
            <v>11120</v>
          </cell>
          <cell r="AJ35" t="str">
            <v>＋</v>
          </cell>
          <cell r="AK35">
            <v>40</v>
          </cell>
          <cell r="AL35" t="str">
            <v>＋</v>
          </cell>
          <cell r="AM35" t="str">
            <v>Ａ地域</v>
          </cell>
          <cell r="AN35">
            <v>2600</v>
          </cell>
          <cell r="AO35">
            <v>2900</v>
          </cell>
          <cell r="AP35" t="str">
            <v>＋</v>
          </cell>
          <cell r="AQ35" t="str">
            <v>ａ地域</v>
          </cell>
          <cell r="AR35">
            <v>6000</v>
          </cell>
          <cell r="AS35">
            <v>6700</v>
          </cell>
          <cell r="AT35" t="str">
            <v>＋</v>
          </cell>
          <cell r="AU35">
            <v>4600</v>
          </cell>
          <cell r="AV35" t="str">
            <v>＋</v>
          </cell>
          <cell r="AW35">
            <v>40</v>
          </cell>
          <cell r="AZ35" t="str">
            <v>－</v>
          </cell>
          <cell r="BA35" t="str">
            <v>(⑥＋⑦
　＋⑨＋⑪)</v>
          </cell>
          <cell r="BC35" t="str">
            <v>(⑥～⑯)</v>
          </cell>
        </row>
        <row r="36">
          <cell r="A36" t="str">
            <v>90３歳児</v>
          </cell>
          <cell r="E36" t="str">
            <v>３歳児</v>
          </cell>
          <cell r="G36">
            <v>47260</v>
          </cell>
          <cell r="H36">
            <v>98950</v>
          </cell>
          <cell r="I36">
            <v>42030</v>
          </cell>
          <cell r="J36">
            <v>93720</v>
          </cell>
          <cell r="K36" t="str">
            <v>＋</v>
          </cell>
          <cell r="L36">
            <v>390</v>
          </cell>
          <cell r="M36">
            <v>880</v>
          </cell>
          <cell r="N36" t="str">
            <v>×加算率</v>
          </cell>
          <cell r="O36">
            <v>340</v>
          </cell>
          <cell r="P36">
            <v>830</v>
          </cell>
          <cell r="Q36" t="str">
            <v>×加算率</v>
          </cell>
          <cell r="V36" t="str">
            <v>＋</v>
          </cell>
          <cell r="W36">
            <v>6910</v>
          </cell>
          <cell r="X36">
            <v>60</v>
          </cell>
          <cell r="AI36">
            <v>9440</v>
          </cell>
          <cell r="AM36" t="str">
            <v>Ｂ地域</v>
          </cell>
          <cell r="AN36">
            <v>2500</v>
          </cell>
          <cell r="AO36">
            <v>2800</v>
          </cell>
          <cell r="AQ36" t="str">
            <v>ｂ地域</v>
          </cell>
          <cell r="AR36">
            <v>3300</v>
          </cell>
          <cell r="AS36">
            <v>3600</v>
          </cell>
        </row>
        <row r="37">
          <cell r="A37" t="str">
            <v>90１・２歳児</v>
          </cell>
          <cell r="D37" t="str">
            <v>3号</v>
          </cell>
          <cell r="E37" t="str">
            <v>１、２歳児</v>
          </cell>
          <cell r="G37">
            <v>98950</v>
          </cell>
          <cell r="H37">
            <v>168080</v>
          </cell>
          <cell r="I37">
            <v>93720</v>
          </cell>
          <cell r="J37">
            <v>162850</v>
          </cell>
          <cell r="K37" t="str">
            <v>＋</v>
          </cell>
          <cell r="L37">
            <v>880</v>
          </cell>
          <cell r="M37">
            <v>1570</v>
          </cell>
          <cell r="N37" t="str">
            <v>×加算率</v>
          </cell>
          <cell r="O37">
            <v>830</v>
          </cell>
          <cell r="P37">
            <v>1520</v>
          </cell>
          <cell r="Q37" t="str">
            <v>×加算率</v>
          </cell>
          <cell r="AA37" t="str">
            <v xml:space="preserve"> 　490人～　559人</v>
          </cell>
          <cell r="AC37" t="str">
            <v xml:space="preserve"> 　490人～　559人</v>
          </cell>
          <cell r="AG37" t="str">
            <v>＋</v>
          </cell>
          <cell r="AH37">
            <v>9440</v>
          </cell>
          <cell r="AK37">
            <v>0</v>
          </cell>
          <cell r="AM37" t="str">
            <v>Ｃ地域</v>
          </cell>
          <cell r="AN37">
            <v>2400</v>
          </cell>
          <cell r="AO37">
            <v>2600</v>
          </cell>
          <cell r="AQ37" t="str">
            <v>ｃ地域</v>
          </cell>
          <cell r="AR37">
            <v>2900</v>
          </cell>
          <cell r="AS37">
            <v>3200</v>
          </cell>
          <cell r="BA37">
            <v>7.0000000000000007E-2</v>
          </cell>
          <cell r="BC37">
            <v>0.91</v>
          </cell>
        </row>
        <row r="38">
          <cell r="A38" t="str">
            <v>90乳児</v>
          </cell>
          <cell r="E38" t="str">
            <v>乳児</v>
          </cell>
          <cell r="G38">
            <v>168080</v>
          </cell>
          <cell r="I38">
            <v>162850</v>
          </cell>
          <cell r="K38" t="str">
            <v>＋</v>
          </cell>
          <cell r="L38">
            <v>1570</v>
          </cell>
          <cell r="N38" t="str">
            <v>×加算率</v>
          </cell>
          <cell r="O38">
            <v>1520</v>
          </cell>
          <cell r="Q38" t="str">
            <v>×加算率</v>
          </cell>
          <cell r="AA38">
            <v>397200</v>
          </cell>
          <cell r="AC38">
            <v>3970</v>
          </cell>
          <cell r="AM38" t="str">
            <v>Ｄ地域</v>
          </cell>
          <cell r="AN38">
            <v>2300</v>
          </cell>
          <cell r="AO38">
            <v>2500</v>
          </cell>
          <cell r="AQ38" t="str">
            <v>ｄ地域</v>
          </cell>
          <cell r="AR38">
            <v>2500</v>
          </cell>
          <cell r="AS38">
            <v>2800</v>
          </cell>
        </row>
        <row r="39">
          <cell r="A39" t="str">
            <v>100４歳児以上</v>
          </cell>
          <cell r="C39" t="str">
            <v>　91人
　　から
　100人
　　まで</v>
          </cell>
          <cell r="D39" t="str">
            <v>2号</v>
          </cell>
          <cell r="E39" t="str">
            <v>４歳以上児</v>
          </cell>
          <cell r="G39">
            <v>35420</v>
          </cell>
          <cell r="H39">
            <v>42330</v>
          </cell>
          <cell r="I39">
            <v>30720</v>
          </cell>
          <cell r="J39">
            <v>37630</v>
          </cell>
          <cell r="K39" t="str">
            <v>＋</v>
          </cell>
          <cell r="L39">
            <v>280</v>
          </cell>
          <cell r="M39">
            <v>340</v>
          </cell>
          <cell r="N39" t="str">
            <v>×加算率</v>
          </cell>
          <cell r="O39">
            <v>230</v>
          </cell>
          <cell r="P39">
            <v>290</v>
          </cell>
          <cell r="Q39" t="str">
            <v>×加算率</v>
          </cell>
          <cell r="R39" t="str">
            <v>＋</v>
          </cell>
          <cell r="S39">
            <v>4770</v>
          </cell>
          <cell r="T39" t="str">
            <v>＋</v>
          </cell>
          <cell r="U39">
            <v>40</v>
          </cell>
          <cell r="V39" t="str">
            <v>＋</v>
          </cell>
          <cell r="W39">
            <v>6910</v>
          </cell>
          <cell r="X39">
            <v>60</v>
          </cell>
          <cell r="AL39" t="str">
            <v>＋</v>
          </cell>
          <cell r="AM39" t="str">
            <v>Ａ地域</v>
          </cell>
          <cell r="AN39">
            <v>2400</v>
          </cell>
          <cell r="AO39">
            <v>2600</v>
          </cell>
          <cell r="AP39" t="str">
            <v>＋</v>
          </cell>
          <cell r="AQ39" t="str">
            <v>ａ地域</v>
          </cell>
          <cell r="AR39">
            <v>5400</v>
          </cell>
          <cell r="AS39">
            <v>6000</v>
          </cell>
          <cell r="AT39" t="str">
            <v>＋</v>
          </cell>
          <cell r="AU39">
            <v>4140</v>
          </cell>
          <cell r="AV39" t="str">
            <v>＋</v>
          </cell>
          <cell r="AW39">
            <v>40</v>
          </cell>
          <cell r="AY39" t="str">
            <v>(⑥＋⑦＋⑧)</v>
          </cell>
          <cell r="AZ39" t="str">
            <v>－</v>
          </cell>
          <cell r="BA39" t="str">
            <v>(⑥＋⑦
　＋⑨＋⑪)</v>
          </cell>
          <cell r="BC39" t="str">
            <v>(⑥～⑯)</v>
          </cell>
        </row>
        <row r="40">
          <cell r="A40" t="str">
            <v>100３歳児</v>
          </cell>
          <cell r="E40" t="str">
            <v>３歳児</v>
          </cell>
          <cell r="G40">
            <v>42330</v>
          </cell>
          <cell r="H40">
            <v>94020</v>
          </cell>
          <cell r="I40">
            <v>37630</v>
          </cell>
          <cell r="J40">
            <v>89320</v>
          </cell>
          <cell r="K40" t="str">
            <v>＋</v>
          </cell>
          <cell r="L40">
            <v>340</v>
          </cell>
          <cell r="M40">
            <v>830</v>
          </cell>
          <cell r="N40" t="str">
            <v>×加算率</v>
          </cell>
          <cell r="O40">
            <v>290</v>
          </cell>
          <cell r="P40">
            <v>780</v>
          </cell>
          <cell r="Q40" t="str">
            <v>×加算率</v>
          </cell>
          <cell r="V40" t="str">
            <v>＋</v>
          </cell>
          <cell r="W40">
            <v>6910</v>
          </cell>
          <cell r="X40">
            <v>60</v>
          </cell>
          <cell r="AA40" t="str">
            <v>　 560人～　629人</v>
          </cell>
          <cell r="AC40" t="str">
            <v>　 560人～　629人</v>
          </cell>
          <cell r="AF40" t="str">
            <v>各月初日の</v>
          </cell>
          <cell r="AM40" t="str">
            <v>Ｂ地域</v>
          </cell>
          <cell r="AN40">
            <v>2300</v>
          </cell>
          <cell r="AO40">
            <v>2500</v>
          </cell>
          <cell r="AQ40" t="str">
            <v>ｂ地域</v>
          </cell>
          <cell r="AR40">
            <v>2900</v>
          </cell>
          <cell r="AS40">
            <v>3300</v>
          </cell>
        </row>
        <row r="41">
          <cell r="A41" t="str">
            <v>100１・２歳児</v>
          </cell>
          <cell r="D41" t="str">
            <v>3号</v>
          </cell>
          <cell r="E41" t="str">
            <v>１、２歳児</v>
          </cell>
          <cell r="G41">
            <v>94020</v>
          </cell>
          <cell r="H41">
            <v>163150</v>
          </cell>
          <cell r="I41">
            <v>89320</v>
          </cell>
          <cell r="J41">
            <v>158450</v>
          </cell>
          <cell r="K41" t="str">
            <v>＋</v>
          </cell>
          <cell r="L41">
            <v>830</v>
          </cell>
          <cell r="M41">
            <v>1520</v>
          </cell>
          <cell r="N41" t="str">
            <v>×加算率</v>
          </cell>
          <cell r="O41">
            <v>780</v>
          </cell>
          <cell r="P41">
            <v>1470</v>
          </cell>
          <cell r="Q41" t="str">
            <v>×加算率</v>
          </cell>
          <cell r="AA41">
            <v>431000</v>
          </cell>
          <cell r="AC41">
            <v>4310</v>
          </cell>
          <cell r="AF41" t="str">
            <v>利用子ども数</v>
          </cell>
          <cell r="AM41" t="str">
            <v>Ｃ地域</v>
          </cell>
          <cell r="AN41">
            <v>2100</v>
          </cell>
          <cell r="AO41">
            <v>2400</v>
          </cell>
          <cell r="AQ41" t="str">
            <v>ｃ地域</v>
          </cell>
          <cell r="AR41">
            <v>2500</v>
          </cell>
          <cell r="AS41">
            <v>2800</v>
          </cell>
          <cell r="AY41">
            <v>0.1</v>
          </cell>
          <cell r="BA41">
            <v>7.0000000000000007E-2</v>
          </cell>
          <cell r="BC41">
            <v>0.96</v>
          </cell>
        </row>
        <row r="42">
          <cell r="A42" t="str">
            <v>100乳児</v>
          </cell>
          <cell r="E42" t="str">
            <v>乳児</v>
          </cell>
          <cell r="G42">
            <v>163150</v>
          </cell>
          <cell r="I42">
            <v>158450</v>
          </cell>
          <cell r="K42" t="str">
            <v>＋</v>
          </cell>
          <cell r="L42">
            <v>1520</v>
          </cell>
          <cell r="N42" t="str">
            <v>×加算率</v>
          </cell>
          <cell r="O42">
            <v>1470</v>
          </cell>
          <cell r="Q42" t="str">
            <v>×加算率</v>
          </cell>
          <cell r="AM42" t="str">
            <v>Ｄ地域</v>
          </cell>
          <cell r="AN42">
            <v>2000</v>
          </cell>
          <cell r="AO42">
            <v>2300</v>
          </cell>
          <cell r="AQ42" t="str">
            <v>ｄ地域</v>
          </cell>
          <cell r="AR42">
            <v>2300</v>
          </cell>
          <cell r="AS42">
            <v>2500</v>
          </cell>
        </row>
        <row r="43">
          <cell r="A43" t="str">
            <v>110４歳児以上</v>
          </cell>
          <cell r="C43" t="str">
            <v>　101人
　　から
　110人
　　まで</v>
          </cell>
          <cell r="D43" t="str">
            <v>2号</v>
          </cell>
          <cell r="E43" t="str">
            <v>４歳以上児</v>
          </cell>
          <cell r="G43">
            <v>34130</v>
          </cell>
          <cell r="H43">
            <v>41040</v>
          </cell>
          <cell r="I43">
            <v>29850</v>
          </cell>
          <cell r="J43">
            <v>36760</v>
          </cell>
          <cell r="K43" t="str">
            <v>＋</v>
          </cell>
          <cell r="L43">
            <v>270</v>
          </cell>
          <cell r="M43">
            <v>330</v>
          </cell>
          <cell r="N43" t="str">
            <v>×加算率</v>
          </cell>
          <cell r="O43">
            <v>220</v>
          </cell>
          <cell r="P43">
            <v>280</v>
          </cell>
          <cell r="Q43" t="str">
            <v>×加算率</v>
          </cell>
          <cell r="R43" t="str">
            <v>＋</v>
          </cell>
          <cell r="S43">
            <v>4340</v>
          </cell>
          <cell r="T43" t="str">
            <v>＋</v>
          </cell>
          <cell r="U43">
            <v>40</v>
          </cell>
          <cell r="V43" t="str">
            <v>＋</v>
          </cell>
          <cell r="W43">
            <v>6910</v>
          </cell>
          <cell r="X43">
            <v>60</v>
          </cell>
          <cell r="AA43" t="str">
            <v>　 630人～　699人</v>
          </cell>
          <cell r="AC43" t="str">
            <v>　 630人～　699人</v>
          </cell>
          <cell r="AL43" t="str">
            <v>＋</v>
          </cell>
          <cell r="AM43" t="str">
            <v>Ａ地域</v>
          </cell>
          <cell r="AN43">
            <v>2600</v>
          </cell>
          <cell r="AO43">
            <v>2900</v>
          </cell>
          <cell r="AP43" t="str">
            <v>＋</v>
          </cell>
          <cell r="AQ43" t="str">
            <v>ａ地域</v>
          </cell>
          <cell r="AR43">
            <v>5800</v>
          </cell>
          <cell r="AS43">
            <v>6500</v>
          </cell>
          <cell r="AT43" t="str">
            <v>＋</v>
          </cell>
          <cell r="AU43">
            <v>3770</v>
          </cell>
          <cell r="AV43" t="str">
            <v>＋</v>
          </cell>
          <cell r="AW43">
            <v>30</v>
          </cell>
          <cell r="AZ43" t="str">
            <v>－</v>
          </cell>
          <cell r="BA43" t="str">
            <v>(⑥＋⑦
　＋⑨＋⑪)</v>
          </cell>
          <cell r="BC43" t="str">
            <v>(⑥～⑯)</v>
          </cell>
        </row>
        <row r="44">
          <cell r="A44" t="str">
            <v>110３歳児</v>
          </cell>
          <cell r="E44" t="str">
            <v>３歳児</v>
          </cell>
          <cell r="G44">
            <v>41040</v>
          </cell>
          <cell r="H44">
            <v>92730</v>
          </cell>
          <cell r="I44">
            <v>36760</v>
          </cell>
          <cell r="J44">
            <v>88450</v>
          </cell>
          <cell r="K44" t="str">
            <v>＋</v>
          </cell>
          <cell r="L44">
            <v>330</v>
          </cell>
          <cell r="M44">
            <v>820</v>
          </cell>
          <cell r="N44" t="str">
            <v>×加算率</v>
          </cell>
          <cell r="O44">
            <v>280</v>
          </cell>
          <cell r="P44">
            <v>770</v>
          </cell>
          <cell r="Q44" t="str">
            <v>×加算率</v>
          </cell>
          <cell r="V44" t="str">
            <v>＋</v>
          </cell>
          <cell r="W44">
            <v>6910</v>
          </cell>
          <cell r="X44">
            <v>60</v>
          </cell>
          <cell r="AA44">
            <v>464900</v>
          </cell>
          <cell r="AC44">
            <v>4640</v>
          </cell>
          <cell r="AM44" t="str">
            <v>Ｂ地域</v>
          </cell>
          <cell r="AN44">
            <v>2500</v>
          </cell>
          <cell r="AO44">
            <v>2700</v>
          </cell>
          <cell r="AQ44" t="str">
            <v>ｂ地域</v>
          </cell>
          <cell r="AR44">
            <v>3200</v>
          </cell>
          <cell r="AS44">
            <v>3500</v>
          </cell>
        </row>
        <row r="45">
          <cell r="A45" t="str">
            <v>110１・２歳児</v>
          </cell>
          <cell r="D45" t="str">
            <v>3号</v>
          </cell>
          <cell r="E45" t="str">
            <v>１、２歳児</v>
          </cell>
          <cell r="G45">
            <v>92730</v>
          </cell>
          <cell r="H45">
            <v>161860</v>
          </cell>
          <cell r="I45">
            <v>88450</v>
          </cell>
          <cell r="J45">
            <v>157580</v>
          </cell>
          <cell r="K45" t="str">
            <v>＋</v>
          </cell>
          <cell r="L45">
            <v>820</v>
          </cell>
          <cell r="M45">
            <v>1510</v>
          </cell>
          <cell r="N45" t="str">
            <v>×加算率</v>
          </cell>
          <cell r="O45">
            <v>770</v>
          </cell>
          <cell r="P45">
            <v>1460</v>
          </cell>
          <cell r="Q45" t="str">
            <v>×加算率</v>
          </cell>
          <cell r="AM45" t="str">
            <v>Ｃ地域</v>
          </cell>
          <cell r="AN45">
            <v>2300</v>
          </cell>
          <cell r="AO45">
            <v>2600</v>
          </cell>
          <cell r="AQ45" t="str">
            <v>ｃ地域</v>
          </cell>
          <cell r="AR45">
            <v>2800</v>
          </cell>
          <cell r="AS45">
            <v>3100</v>
          </cell>
          <cell r="BA45">
            <v>0.08</v>
          </cell>
          <cell r="BC45">
            <v>0.95</v>
          </cell>
        </row>
        <row r="46">
          <cell r="A46" t="str">
            <v>110乳児</v>
          </cell>
          <cell r="E46" t="str">
            <v>乳児</v>
          </cell>
          <cell r="G46">
            <v>161860</v>
          </cell>
          <cell r="I46">
            <v>157580</v>
          </cell>
          <cell r="K46" t="str">
            <v>＋</v>
          </cell>
          <cell r="L46">
            <v>1510</v>
          </cell>
          <cell r="N46" t="str">
            <v>×加算率</v>
          </cell>
          <cell r="O46">
            <v>1460</v>
          </cell>
          <cell r="Q46" t="str">
            <v>×加算率</v>
          </cell>
          <cell r="AA46" t="str">
            <v xml:space="preserve"> 　700人～　769人</v>
          </cell>
          <cell r="AC46" t="str">
            <v xml:space="preserve"> 　700人～　769人</v>
          </cell>
          <cell r="AM46" t="str">
            <v>Ｄ地域</v>
          </cell>
          <cell r="AN46">
            <v>2200</v>
          </cell>
          <cell r="AO46">
            <v>2500</v>
          </cell>
          <cell r="AQ46" t="str">
            <v>ｄ地域</v>
          </cell>
          <cell r="AR46">
            <v>2500</v>
          </cell>
          <cell r="AS46">
            <v>2800</v>
          </cell>
        </row>
        <row r="47">
          <cell r="A47" t="str">
            <v>120４歳児以上</v>
          </cell>
          <cell r="C47" t="str">
            <v>　111人
　　から
　120人
　　まで</v>
          </cell>
          <cell r="D47" t="str">
            <v>2号</v>
          </cell>
          <cell r="E47" t="str">
            <v>４歳以上児</v>
          </cell>
          <cell r="G47">
            <v>33010</v>
          </cell>
          <cell r="H47">
            <v>39920</v>
          </cell>
          <cell r="I47">
            <v>29090</v>
          </cell>
          <cell r="J47">
            <v>36000</v>
          </cell>
          <cell r="K47" t="str">
            <v>＋</v>
          </cell>
          <cell r="L47">
            <v>260</v>
          </cell>
          <cell r="M47">
            <v>320</v>
          </cell>
          <cell r="N47" t="str">
            <v>×加算率</v>
          </cell>
          <cell r="O47">
            <v>220</v>
          </cell>
          <cell r="P47">
            <v>280</v>
          </cell>
          <cell r="Q47" t="str">
            <v>×加算率</v>
          </cell>
          <cell r="R47" t="str">
            <v>＋</v>
          </cell>
          <cell r="S47">
            <v>3980</v>
          </cell>
          <cell r="T47" t="str">
            <v>＋</v>
          </cell>
          <cell r="U47">
            <v>30</v>
          </cell>
          <cell r="V47" t="str">
            <v>＋</v>
          </cell>
          <cell r="W47">
            <v>6910</v>
          </cell>
          <cell r="X47">
            <v>60</v>
          </cell>
          <cell r="AA47">
            <v>498700</v>
          </cell>
          <cell r="AC47">
            <v>4980</v>
          </cell>
          <cell r="AL47" t="str">
            <v>＋</v>
          </cell>
          <cell r="AM47" t="str">
            <v>Ａ地域</v>
          </cell>
          <cell r="AN47">
            <v>2400</v>
          </cell>
          <cell r="AO47">
            <v>2600</v>
          </cell>
          <cell r="AP47" t="str">
            <v>＋</v>
          </cell>
          <cell r="AQ47" t="str">
            <v>ａ地域</v>
          </cell>
          <cell r="AR47">
            <v>5400</v>
          </cell>
          <cell r="AS47">
            <v>6000</v>
          </cell>
          <cell r="AT47" t="str">
            <v>＋</v>
          </cell>
          <cell r="AU47">
            <v>3450</v>
          </cell>
          <cell r="AV47" t="str">
            <v>＋</v>
          </cell>
          <cell r="AW47">
            <v>30</v>
          </cell>
          <cell r="AZ47" t="str">
            <v>－</v>
          </cell>
          <cell r="BA47" t="str">
            <v>(⑥＋⑦
　＋⑨＋⑪)</v>
          </cell>
          <cell r="BC47" t="str">
            <v>(⑥～⑯)</v>
          </cell>
        </row>
        <row r="48">
          <cell r="A48" t="str">
            <v>120３歳児</v>
          </cell>
          <cell r="E48" t="str">
            <v>３歳児</v>
          </cell>
          <cell r="G48">
            <v>39920</v>
          </cell>
          <cell r="H48">
            <v>91610</v>
          </cell>
          <cell r="I48">
            <v>36000</v>
          </cell>
          <cell r="J48">
            <v>87690</v>
          </cell>
          <cell r="K48" t="str">
            <v>＋</v>
          </cell>
          <cell r="L48">
            <v>320</v>
          </cell>
          <cell r="M48">
            <v>810</v>
          </cell>
          <cell r="N48" t="str">
            <v>×加算率</v>
          </cell>
          <cell r="O48">
            <v>280</v>
          </cell>
          <cell r="P48">
            <v>770</v>
          </cell>
          <cell r="Q48" t="str">
            <v>×加算率</v>
          </cell>
          <cell r="V48" t="str">
            <v>＋</v>
          </cell>
          <cell r="W48">
            <v>6910</v>
          </cell>
          <cell r="X48">
            <v>60</v>
          </cell>
          <cell r="AM48" t="str">
            <v>Ｂ地域</v>
          </cell>
          <cell r="AN48">
            <v>2300</v>
          </cell>
          <cell r="AO48">
            <v>2500</v>
          </cell>
          <cell r="AQ48" t="str">
            <v>ｂ地域</v>
          </cell>
          <cell r="AR48">
            <v>2900</v>
          </cell>
          <cell r="AS48">
            <v>3300</v>
          </cell>
        </row>
        <row r="49">
          <cell r="A49" t="str">
            <v>120１・２歳児</v>
          </cell>
          <cell r="D49" t="str">
            <v>3号</v>
          </cell>
          <cell r="E49" t="str">
            <v>１、２歳児</v>
          </cell>
          <cell r="G49">
            <v>91610</v>
          </cell>
          <cell r="H49">
            <v>160740</v>
          </cell>
          <cell r="I49">
            <v>87690</v>
          </cell>
          <cell r="J49">
            <v>156820</v>
          </cell>
          <cell r="K49" t="str">
            <v>＋</v>
          </cell>
          <cell r="L49">
            <v>810</v>
          </cell>
          <cell r="M49">
            <v>1500</v>
          </cell>
          <cell r="N49" t="str">
            <v>×加算率</v>
          </cell>
          <cell r="O49">
            <v>770</v>
          </cell>
          <cell r="P49">
            <v>1460</v>
          </cell>
          <cell r="Q49" t="str">
            <v>×加算率</v>
          </cell>
          <cell r="AA49" t="str">
            <v xml:space="preserve"> 　770人～　839人</v>
          </cell>
          <cell r="AC49" t="str">
            <v xml:space="preserve"> 　770人～　839人</v>
          </cell>
          <cell r="AM49" t="str">
            <v>Ｃ地域</v>
          </cell>
          <cell r="AN49">
            <v>2100</v>
          </cell>
          <cell r="AO49">
            <v>2400</v>
          </cell>
          <cell r="AQ49" t="str">
            <v>ｃ地域</v>
          </cell>
          <cell r="AR49">
            <v>2500</v>
          </cell>
          <cell r="AS49">
            <v>2800</v>
          </cell>
          <cell r="BA49">
            <v>0.08</v>
          </cell>
          <cell r="BC49">
            <v>0.96</v>
          </cell>
        </row>
        <row r="50">
          <cell r="A50" t="str">
            <v>120乳児</v>
          </cell>
          <cell r="E50" t="str">
            <v>乳児</v>
          </cell>
          <cell r="G50">
            <v>160740</v>
          </cell>
          <cell r="I50">
            <v>156820</v>
          </cell>
          <cell r="K50" t="str">
            <v>＋</v>
          </cell>
          <cell r="L50">
            <v>1500</v>
          </cell>
          <cell r="N50" t="str">
            <v>×加算率</v>
          </cell>
          <cell r="O50">
            <v>1460</v>
          </cell>
          <cell r="Q50" t="str">
            <v>×加算率</v>
          </cell>
          <cell r="AA50">
            <v>532500</v>
          </cell>
          <cell r="AC50">
            <v>5320</v>
          </cell>
          <cell r="AM50" t="str">
            <v>Ｄ地域</v>
          </cell>
          <cell r="AN50">
            <v>2100</v>
          </cell>
          <cell r="AO50">
            <v>2300</v>
          </cell>
          <cell r="AQ50" t="str">
            <v>ｄ地域</v>
          </cell>
          <cell r="AR50">
            <v>2300</v>
          </cell>
          <cell r="AS50">
            <v>2500</v>
          </cell>
        </row>
        <row r="51">
          <cell r="A51" t="str">
            <v>130４歳児以上</v>
          </cell>
          <cell r="C51" t="str">
            <v>　121人
　　から
　130人
　　まで</v>
          </cell>
          <cell r="D51" t="str">
            <v>2号</v>
          </cell>
          <cell r="E51" t="str">
            <v>４歳以上児</v>
          </cell>
          <cell r="G51">
            <v>32070</v>
          </cell>
          <cell r="H51">
            <v>38980</v>
          </cell>
          <cell r="I51">
            <v>28450</v>
          </cell>
          <cell r="J51">
            <v>35360</v>
          </cell>
          <cell r="K51" t="str">
            <v>＋</v>
          </cell>
          <cell r="L51">
            <v>250</v>
          </cell>
          <cell r="M51">
            <v>310</v>
          </cell>
          <cell r="N51" t="str">
            <v>×加算率</v>
          </cell>
          <cell r="O51">
            <v>210</v>
          </cell>
          <cell r="P51">
            <v>270</v>
          </cell>
          <cell r="Q51" t="str">
            <v>×加算率</v>
          </cell>
          <cell r="R51" t="str">
            <v>＋</v>
          </cell>
          <cell r="S51">
            <v>3670</v>
          </cell>
          <cell r="T51" t="str">
            <v>＋</v>
          </cell>
          <cell r="U51">
            <v>30</v>
          </cell>
          <cell r="V51" t="str">
            <v>＋</v>
          </cell>
          <cell r="W51">
            <v>6910</v>
          </cell>
          <cell r="X51">
            <v>60</v>
          </cell>
          <cell r="AL51" t="str">
            <v>＋</v>
          </cell>
          <cell r="AM51" t="str">
            <v>Ａ地域</v>
          </cell>
          <cell r="AN51">
            <v>2200</v>
          </cell>
          <cell r="AO51">
            <v>2400</v>
          </cell>
          <cell r="AP51" t="str">
            <v>＋</v>
          </cell>
          <cell r="AQ51" t="str">
            <v>ａ地域</v>
          </cell>
          <cell r="AR51">
            <v>4800</v>
          </cell>
          <cell r="AS51">
            <v>5400</v>
          </cell>
          <cell r="AT51" t="str">
            <v>＋</v>
          </cell>
          <cell r="AU51">
            <v>3190</v>
          </cell>
          <cell r="AV51" t="str">
            <v>＋</v>
          </cell>
          <cell r="AW51">
            <v>30</v>
          </cell>
          <cell r="AZ51" t="str">
            <v>－</v>
          </cell>
          <cell r="BA51" t="str">
            <v>(⑥＋⑦
　＋⑨＋⑪)</v>
          </cell>
          <cell r="BC51" t="str">
            <v>(⑥～⑯)</v>
          </cell>
        </row>
        <row r="52">
          <cell r="A52" t="str">
            <v>130３歳児</v>
          </cell>
          <cell r="E52" t="str">
            <v>３歳児</v>
          </cell>
          <cell r="G52">
            <v>38980</v>
          </cell>
          <cell r="H52">
            <v>90670</v>
          </cell>
          <cell r="I52">
            <v>35360</v>
          </cell>
          <cell r="J52">
            <v>87050</v>
          </cell>
          <cell r="K52" t="str">
            <v>＋</v>
          </cell>
          <cell r="L52">
            <v>310</v>
          </cell>
          <cell r="M52">
            <v>800</v>
          </cell>
          <cell r="N52" t="str">
            <v>×加算率</v>
          </cell>
          <cell r="O52">
            <v>270</v>
          </cell>
          <cell r="P52">
            <v>760</v>
          </cell>
          <cell r="Q52" t="str">
            <v>×加算率</v>
          </cell>
          <cell r="V52" t="str">
            <v>＋</v>
          </cell>
          <cell r="W52">
            <v>6910</v>
          </cell>
          <cell r="X52">
            <v>60</v>
          </cell>
          <cell r="AA52" t="str">
            <v>　 840人～　909人</v>
          </cell>
          <cell r="AC52" t="str">
            <v>　 840人～　909人</v>
          </cell>
          <cell r="AM52" t="str">
            <v>Ｂ地域</v>
          </cell>
          <cell r="AN52">
            <v>2100</v>
          </cell>
          <cell r="AO52">
            <v>2300</v>
          </cell>
          <cell r="AQ52" t="str">
            <v>ｂ地域</v>
          </cell>
          <cell r="AR52">
            <v>2600</v>
          </cell>
          <cell r="AS52">
            <v>2900</v>
          </cell>
        </row>
        <row r="53">
          <cell r="A53" t="str">
            <v>130１・２歳児</v>
          </cell>
          <cell r="D53" t="str">
            <v>3号</v>
          </cell>
          <cell r="E53" t="str">
            <v>１、２歳児</v>
          </cell>
          <cell r="G53">
            <v>90670</v>
          </cell>
          <cell r="H53">
            <v>159800</v>
          </cell>
          <cell r="I53">
            <v>87050</v>
          </cell>
          <cell r="J53">
            <v>156180</v>
          </cell>
          <cell r="K53" t="str">
            <v>＋</v>
          </cell>
          <cell r="L53">
            <v>800</v>
          </cell>
          <cell r="M53">
            <v>1490</v>
          </cell>
          <cell r="N53" t="str">
            <v>×加算率</v>
          </cell>
          <cell r="O53">
            <v>760</v>
          </cell>
          <cell r="P53">
            <v>1450</v>
          </cell>
          <cell r="Q53" t="str">
            <v>×加算率</v>
          </cell>
          <cell r="AA53">
            <v>566400</v>
          </cell>
          <cell r="AC53">
            <v>5660</v>
          </cell>
          <cell r="AM53" t="str">
            <v>Ｃ地域</v>
          </cell>
          <cell r="AN53">
            <v>2000</v>
          </cell>
          <cell r="AO53">
            <v>2200</v>
          </cell>
          <cell r="AQ53" t="str">
            <v>ｃ地域</v>
          </cell>
          <cell r="AR53">
            <v>2300</v>
          </cell>
          <cell r="AS53">
            <v>2500</v>
          </cell>
          <cell r="BA53">
            <v>0.08</v>
          </cell>
          <cell r="BC53">
            <v>0.97</v>
          </cell>
        </row>
        <row r="54">
          <cell r="A54" t="str">
            <v>130乳児</v>
          </cell>
          <cell r="E54" t="str">
            <v>乳児</v>
          </cell>
          <cell r="G54">
            <v>159800</v>
          </cell>
          <cell r="I54">
            <v>156180</v>
          </cell>
          <cell r="K54" t="str">
            <v>＋</v>
          </cell>
          <cell r="L54">
            <v>1490</v>
          </cell>
          <cell r="N54" t="str">
            <v>×加算率</v>
          </cell>
          <cell r="O54">
            <v>1450</v>
          </cell>
          <cell r="Q54" t="str">
            <v>×加算率</v>
          </cell>
          <cell r="AM54" t="str">
            <v>Ｄ地域</v>
          </cell>
          <cell r="AN54">
            <v>1900</v>
          </cell>
          <cell r="AO54">
            <v>2100</v>
          </cell>
          <cell r="AQ54" t="str">
            <v>ｄ地域</v>
          </cell>
          <cell r="AR54">
            <v>2000</v>
          </cell>
          <cell r="AS54">
            <v>2300</v>
          </cell>
        </row>
        <row r="55">
          <cell r="A55" t="str">
            <v>140４歳児以上</v>
          </cell>
          <cell r="C55" t="str">
            <v>　131人
　　から
　140人
　　まで</v>
          </cell>
          <cell r="D55" t="str">
            <v>2号</v>
          </cell>
          <cell r="E55" t="str">
            <v>４歳以上児</v>
          </cell>
          <cell r="G55">
            <v>31290</v>
          </cell>
          <cell r="H55">
            <v>38200</v>
          </cell>
          <cell r="I55">
            <v>27930</v>
          </cell>
          <cell r="J55">
            <v>34840</v>
          </cell>
          <cell r="K55" t="str">
            <v>＋</v>
          </cell>
          <cell r="L55">
            <v>240</v>
          </cell>
          <cell r="M55">
            <v>300</v>
          </cell>
          <cell r="N55" t="str">
            <v>×加算率</v>
          </cell>
          <cell r="O55">
            <v>210</v>
          </cell>
          <cell r="P55">
            <v>270</v>
          </cell>
          <cell r="Q55" t="str">
            <v>×加算率</v>
          </cell>
          <cell r="R55" t="str">
            <v>＋</v>
          </cell>
          <cell r="S55">
            <v>3410</v>
          </cell>
          <cell r="T55" t="str">
            <v>＋</v>
          </cell>
          <cell r="U55">
            <v>30</v>
          </cell>
          <cell r="V55" t="str">
            <v>＋</v>
          </cell>
          <cell r="W55">
            <v>6910</v>
          </cell>
          <cell r="X55">
            <v>60</v>
          </cell>
          <cell r="AA55" t="str">
            <v xml:space="preserve"> 　910人～　979人</v>
          </cell>
          <cell r="AC55" t="str">
            <v xml:space="preserve"> 　910人～　979人</v>
          </cell>
          <cell r="AL55" t="str">
            <v>＋</v>
          </cell>
          <cell r="AM55" t="str">
            <v>Ａ地域</v>
          </cell>
          <cell r="AN55">
            <v>2400</v>
          </cell>
          <cell r="AO55">
            <v>2600</v>
          </cell>
          <cell r="AP55" t="str">
            <v>＋</v>
          </cell>
          <cell r="AQ55" t="str">
            <v>ａ地域</v>
          </cell>
          <cell r="AR55">
            <v>5400</v>
          </cell>
          <cell r="AS55">
            <v>6000</v>
          </cell>
          <cell r="AT55" t="str">
            <v>＋</v>
          </cell>
          <cell r="AU55">
            <v>2960</v>
          </cell>
          <cell r="AV55" t="str">
            <v>＋</v>
          </cell>
          <cell r="AW55">
            <v>20</v>
          </cell>
          <cell r="AZ55" t="str">
            <v>－</v>
          </cell>
          <cell r="BA55" t="str">
            <v>(⑥＋⑦
　＋⑨＋⑪)</v>
          </cell>
          <cell r="BC55" t="str">
            <v>(⑥～⑯)</v>
          </cell>
        </row>
        <row r="56">
          <cell r="A56" t="str">
            <v>140３歳児</v>
          </cell>
          <cell r="E56" t="str">
            <v>３歳児</v>
          </cell>
          <cell r="G56">
            <v>38200</v>
          </cell>
          <cell r="H56">
            <v>89890</v>
          </cell>
          <cell r="I56">
            <v>34840</v>
          </cell>
          <cell r="J56">
            <v>86530</v>
          </cell>
          <cell r="K56" t="str">
            <v>＋</v>
          </cell>
          <cell r="L56">
            <v>300</v>
          </cell>
          <cell r="M56">
            <v>790</v>
          </cell>
          <cell r="N56" t="str">
            <v>×加算率</v>
          </cell>
          <cell r="O56">
            <v>270</v>
          </cell>
          <cell r="P56">
            <v>760</v>
          </cell>
          <cell r="Q56" t="str">
            <v>×加算率</v>
          </cell>
          <cell r="V56" t="str">
            <v>＋</v>
          </cell>
          <cell r="W56">
            <v>6910</v>
          </cell>
          <cell r="X56">
            <v>60</v>
          </cell>
          <cell r="AA56">
            <v>600200</v>
          </cell>
          <cell r="AC56">
            <v>6000</v>
          </cell>
          <cell r="AM56" t="str">
            <v>Ｂ地域</v>
          </cell>
          <cell r="AN56">
            <v>2300</v>
          </cell>
          <cell r="AO56">
            <v>2500</v>
          </cell>
          <cell r="AQ56" t="str">
            <v>ｂ地域</v>
          </cell>
          <cell r="AR56">
            <v>2900</v>
          </cell>
          <cell r="AS56">
            <v>3300</v>
          </cell>
        </row>
        <row r="57">
          <cell r="A57" t="str">
            <v>140１・２歳児</v>
          </cell>
          <cell r="D57" t="str">
            <v>3号</v>
          </cell>
          <cell r="E57" t="str">
            <v>１、２歳児</v>
          </cell>
          <cell r="G57">
            <v>89890</v>
          </cell>
          <cell r="H57">
            <v>159020</v>
          </cell>
          <cell r="I57">
            <v>86530</v>
          </cell>
          <cell r="J57">
            <v>155660</v>
          </cell>
          <cell r="K57" t="str">
            <v>＋</v>
          </cell>
          <cell r="L57">
            <v>790</v>
          </cell>
          <cell r="M57">
            <v>1480</v>
          </cell>
          <cell r="N57" t="str">
            <v>×加算率</v>
          </cell>
          <cell r="O57">
            <v>760</v>
          </cell>
          <cell r="P57">
            <v>1450</v>
          </cell>
          <cell r="Q57" t="str">
            <v>×加算率</v>
          </cell>
          <cell r="AM57" t="str">
            <v>Ｃ地域</v>
          </cell>
          <cell r="AN57">
            <v>2100</v>
          </cell>
          <cell r="AO57">
            <v>2300</v>
          </cell>
          <cell r="AQ57" t="str">
            <v>ｃ地域</v>
          </cell>
          <cell r="AR57">
            <v>2500</v>
          </cell>
          <cell r="AS57">
            <v>2800</v>
          </cell>
          <cell r="BA57">
            <v>0.08</v>
          </cell>
          <cell r="BC57">
            <v>0.98</v>
          </cell>
        </row>
        <row r="58">
          <cell r="A58" t="str">
            <v>140乳児</v>
          </cell>
          <cell r="E58" t="str">
            <v>乳児</v>
          </cell>
          <cell r="G58">
            <v>159020</v>
          </cell>
          <cell r="I58">
            <v>155660</v>
          </cell>
          <cell r="K58" t="str">
            <v>＋</v>
          </cell>
          <cell r="L58">
            <v>1480</v>
          </cell>
          <cell r="N58" t="str">
            <v>×加算率</v>
          </cell>
          <cell r="O58">
            <v>1450</v>
          </cell>
          <cell r="Q58" t="str">
            <v>×加算率</v>
          </cell>
          <cell r="AA58" t="str">
            <v>　 980人～1,049人</v>
          </cell>
          <cell r="AC58" t="str">
            <v>　 980人～1,049人</v>
          </cell>
          <cell r="AM58" t="str">
            <v>Ｄ地域</v>
          </cell>
          <cell r="AN58">
            <v>2000</v>
          </cell>
          <cell r="AO58">
            <v>2200</v>
          </cell>
          <cell r="AQ58" t="str">
            <v>ｄ地域</v>
          </cell>
          <cell r="AR58">
            <v>2300</v>
          </cell>
          <cell r="AS58">
            <v>2500</v>
          </cell>
        </row>
        <row r="59">
          <cell r="A59" t="str">
            <v>150４歳児以上</v>
          </cell>
          <cell r="C59" t="str">
            <v>　141人
　　から
　150人
　　まで</v>
          </cell>
          <cell r="D59" t="str">
            <v>2号</v>
          </cell>
          <cell r="E59" t="str">
            <v>４歳以上児</v>
          </cell>
          <cell r="G59">
            <v>30600</v>
          </cell>
          <cell r="H59">
            <v>37510</v>
          </cell>
          <cell r="I59">
            <v>27460</v>
          </cell>
          <cell r="J59">
            <v>34370</v>
          </cell>
          <cell r="K59" t="str">
            <v>＋</v>
          </cell>
          <cell r="L59">
            <v>230</v>
          </cell>
          <cell r="M59">
            <v>290</v>
          </cell>
          <cell r="N59" t="str">
            <v>×加算率</v>
          </cell>
          <cell r="O59">
            <v>200</v>
          </cell>
          <cell r="P59">
            <v>260</v>
          </cell>
          <cell r="Q59" t="str">
            <v>×加算率</v>
          </cell>
          <cell r="R59" t="str">
            <v>＋</v>
          </cell>
          <cell r="S59">
            <v>3180</v>
          </cell>
          <cell r="T59" t="str">
            <v>＋</v>
          </cell>
          <cell r="U59">
            <v>30</v>
          </cell>
          <cell r="V59" t="str">
            <v>＋</v>
          </cell>
          <cell r="W59">
            <v>6910</v>
          </cell>
          <cell r="X59">
            <v>60</v>
          </cell>
          <cell r="AA59">
            <v>634000</v>
          </cell>
          <cell r="AC59">
            <v>6340</v>
          </cell>
          <cell r="AL59" t="str">
            <v>＋</v>
          </cell>
          <cell r="AM59" t="str">
            <v>Ａ地域</v>
          </cell>
          <cell r="AN59">
            <v>2200</v>
          </cell>
          <cell r="AO59">
            <v>2400</v>
          </cell>
          <cell r="AP59" t="str">
            <v>＋</v>
          </cell>
          <cell r="AQ59" t="str">
            <v>ａ地域</v>
          </cell>
          <cell r="AR59">
            <v>5100</v>
          </cell>
          <cell r="AS59">
            <v>5700</v>
          </cell>
          <cell r="AT59" t="str">
            <v>＋</v>
          </cell>
          <cell r="AU59">
            <v>2760</v>
          </cell>
          <cell r="AV59" t="str">
            <v>＋</v>
          </cell>
          <cell r="AW59">
            <v>20</v>
          </cell>
          <cell r="AZ59" t="str">
            <v>－</v>
          </cell>
          <cell r="BA59" t="str">
            <v>(⑥＋⑦
　＋⑨＋⑪)</v>
          </cell>
          <cell r="BC59" t="str">
            <v>(⑥～⑯)</v>
          </cell>
        </row>
        <row r="60">
          <cell r="A60" t="str">
            <v>150３歳児</v>
          </cell>
          <cell r="E60" t="str">
            <v>３歳児</v>
          </cell>
          <cell r="G60">
            <v>37510</v>
          </cell>
          <cell r="H60">
            <v>89200</v>
          </cell>
          <cell r="I60">
            <v>34370</v>
          </cell>
          <cell r="J60">
            <v>86060</v>
          </cell>
          <cell r="K60" t="str">
            <v>＋</v>
          </cell>
          <cell r="L60">
            <v>290</v>
          </cell>
          <cell r="M60">
            <v>780</v>
          </cell>
          <cell r="N60" t="str">
            <v>×加算率</v>
          </cell>
          <cell r="O60">
            <v>260</v>
          </cell>
          <cell r="P60">
            <v>750</v>
          </cell>
          <cell r="Q60" t="str">
            <v>×加算率</v>
          </cell>
          <cell r="V60" t="str">
            <v>＋</v>
          </cell>
          <cell r="W60">
            <v>6910</v>
          </cell>
          <cell r="X60">
            <v>60</v>
          </cell>
          <cell r="AM60" t="str">
            <v>Ｂ地域</v>
          </cell>
          <cell r="AN60">
            <v>2100</v>
          </cell>
          <cell r="AO60">
            <v>2300</v>
          </cell>
          <cell r="AQ60" t="str">
            <v>ｂ地域</v>
          </cell>
          <cell r="AR60">
            <v>2800</v>
          </cell>
          <cell r="AS60">
            <v>3100</v>
          </cell>
        </row>
        <row r="61">
          <cell r="A61" t="str">
            <v>150１・２歳児</v>
          </cell>
          <cell r="D61" t="str">
            <v>3号</v>
          </cell>
          <cell r="E61" t="str">
            <v>１、２歳児</v>
          </cell>
          <cell r="G61">
            <v>89200</v>
          </cell>
          <cell r="H61">
            <v>158330</v>
          </cell>
          <cell r="I61">
            <v>86060</v>
          </cell>
          <cell r="J61">
            <v>155190</v>
          </cell>
          <cell r="K61" t="str">
            <v>＋</v>
          </cell>
          <cell r="L61">
            <v>780</v>
          </cell>
          <cell r="M61">
            <v>1470</v>
          </cell>
          <cell r="N61" t="str">
            <v>×加算率</v>
          </cell>
          <cell r="O61">
            <v>750</v>
          </cell>
          <cell r="P61">
            <v>1440</v>
          </cell>
          <cell r="Q61" t="str">
            <v>×加算率</v>
          </cell>
          <cell r="AA61" t="str">
            <v xml:space="preserve"> 1,050人～</v>
          </cell>
          <cell r="AC61" t="str">
            <v xml:space="preserve"> 1,050人～</v>
          </cell>
          <cell r="AM61" t="str">
            <v>Ｃ地域</v>
          </cell>
          <cell r="AN61">
            <v>2000</v>
          </cell>
          <cell r="AO61">
            <v>2200</v>
          </cell>
          <cell r="AQ61" t="str">
            <v>ｃ地域</v>
          </cell>
          <cell r="AR61">
            <v>2400</v>
          </cell>
          <cell r="AS61">
            <v>2700</v>
          </cell>
          <cell r="BA61">
            <v>0.08</v>
          </cell>
          <cell r="BC61">
            <v>0.98</v>
          </cell>
        </row>
        <row r="62">
          <cell r="A62" t="str">
            <v>150乳児</v>
          </cell>
          <cell r="E62" t="str">
            <v>乳児</v>
          </cell>
          <cell r="G62">
            <v>158330</v>
          </cell>
          <cell r="I62">
            <v>155190</v>
          </cell>
          <cell r="K62" t="str">
            <v>＋</v>
          </cell>
          <cell r="L62">
            <v>1470</v>
          </cell>
          <cell r="N62" t="str">
            <v>×加算率</v>
          </cell>
          <cell r="O62">
            <v>1440</v>
          </cell>
          <cell r="Q62" t="str">
            <v>×加算率</v>
          </cell>
          <cell r="AA62">
            <v>667900</v>
          </cell>
          <cell r="AC62">
            <v>6670</v>
          </cell>
          <cell r="AM62" t="str">
            <v>Ｄ地域</v>
          </cell>
          <cell r="AN62">
            <v>1900</v>
          </cell>
          <cell r="AO62">
            <v>2100</v>
          </cell>
          <cell r="AQ62" t="str">
            <v>ｄ地域</v>
          </cell>
          <cell r="AR62">
            <v>2200</v>
          </cell>
          <cell r="AS62">
            <v>2400</v>
          </cell>
        </row>
        <row r="63">
          <cell r="A63" t="str">
            <v>160４歳児以上</v>
          </cell>
          <cell r="C63" t="str">
            <v>　151人
　　から
　160人
　　まで</v>
          </cell>
          <cell r="D63" t="str">
            <v>2号</v>
          </cell>
          <cell r="E63" t="str">
            <v>４歳以上児</v>
          </cell>
          <cell r="G63">
            <v>30850</v>
          </cell>
          <cell r="H63">
            <v>37760</v>
          </cell>
          <cell r="I63">
            <v>27910</v>
          </cell>
          <cell r="J63">
            <v>34820</v>
          </cell>
          <cell r="K63" t="str">
            <v>＋</v>
          </cell>
          <cell r="L63">
            <v>230</v>
          </cell>
          <cell r="M63">
            <v>290</v>
          </cell>
          <cell r="N63" t="str">
            <v>×加算率</v>
          </cell>
          <cell r="O63">
            <v>210</v>
          </cell>
          <cell r="P63">
            <v>270</v>
          </cell>
          <cell r="Q63" t="str">
            <v>×加算率</v>
          </cell>
          <cell r="R63" t="str">
            <v>＋</v>
          </cell>
          <cell r="S63">
            <v>2980</v>
          </cell>
          <cell r="T63" t="str">
            <v>＋</v>
          </cell>
          <cell r="U63">
            <v>20</v>
          </cell>
          <cell r="V63" t="str">
            <v>＋</v>
          </cell>
          <cell r="W63">
            <v>6910</v>
          </cell>
          <cell r="X63">
            <v>60</v>
          </cell>
          <cell r="AL63" t="str">
            <v>＋</v>
          </cell>
          <cell r="AM63" t="str">
            <v>Ａ地域</v>
          </cell>
          <cell r="AN63">
            <v>2100</v>
          </cell>
          <cell r="AO63">
            <v>2300</v>
          </cell>
          <cell r="AP63" t="str">
            <v>＋</v>
          </cell>
          <cell r="AQ63" t="str">
            <v>ａ地域</v>
          </cell>
          <cell r="AR63">
            <v>4600</v>
          </cell>
          <cell r="AS63">
            <v>5200</v>
          </cell>
          <cell r="AT63" t="str">
            <v>＋</v>
          </cell>
          <cell r="AU63">
            <v>2590</v>
          </cell>
          <cell r="AV63" t="str">
            <v>＋</v>
          </cell>
          <cell r="AW63">
            <v>20</v>
          </cell>
          <cell r="AZ63" t="str">
            <v>－</v>
          </cell>
          <cell r="BA63" t="str">
            <v>(⑥＋⑦
　＋⑨＋⑪)</v>
          </cell>
          <cell r="BC63" t="str">
            <v>(⑥～⑯)</v>
          </cell>
        </row>
        <row r="64">
          <cell r="A64" t="str">
            <v>160３歳児</v>
          </cell>
          <cell r="E64" t="str">
            <v>３歳児</v>
          </cell>
          <cell r="G64">
            <v>37760</v>
          </cell>
          <cell r="H64">
            <v>89450</v>
          </cell>
          <cell r="I64">
            <v>34820</v>
          </cell>
          <cell r="J64">
            <v>86510</v>
          </cell>
          <cell r="K64" t="str">
            <v>＋</v>
          </cell>
          <cell r="L64">
            <v>290</v>
          </cell>
          <cell r="M64">
            <v>780</v>
          </cell>
          <cell r="N64" t="str">
            <v>×加算率</v>
          </cell>
          <cell r="O64">
            <v>270</v>
          </cell>
          <cell r="P64">
            <v>760</v>
          </cell>
          <cell r="Q64" t="str">
            <v>×加算率</v>
          </cell>
          <cell r="V64" t="str">
            <v>＋</v>
          </cell>
          <cell r="W64">
            <v>6910</v>
          </cell>
          <cell r="X64">
            <v>60</v>
          </cell>
          <cell r="AM64" t="str">
            <v>Ｂ地域</v>
          </cell>
          <cell r="AN64">
            <v>2000</v>
          </cell>
          <cell r="AO64">
            <v>2200</v>
          </cell>
          <cell r="AQ64" t="str">
            <v>ｂ地域</v>
          </cell>
          <cell r="AR64">
            <v>2500</v>
          </cell>
          <cell r="AS64">
            <v>2800</v>
          </cell>
        </row>
        <row r="65">
          <cell r="A65" t="str">
            <v>160１・２歳児</v>
          </cell>
          <cell r="D65" t="str">
            <v>3号</v>
          </cell>
          <cell r="E65" t="str">
            <v>１、２歳児</v>
          </cell>
          <cell r="G65">
            <v>89450</v>
          </cell>
          <cell r="H65">
            <v>158580</v>
          </cell>
          <cell r="I65">
            <v>86510</v>
          </cell>
          <cell r="J65">
            <v>155640</v>
          </cell>
          <cell r="K65" t="str">
            <v>＋</v>
          </cell>
          <cell r="L65">
            <v>780</v>
          </cell>
          <cell r="M65">
            <v>1470</v>
          </cell>
          <cell r="N65" t="str">
            <v>×加算率</v>
          </cell>
          <cell r="O65">
            <v>760</v>
          </cell>
          <cell r="P65">
            <v>1450</v>
          </cell>
          <cell r="Q65" t="str">
            <v>×加算率</v>
          </cell>
          <cell r="AM65" t="str">
            <v>Ｃ地域</v>
          </cell>
          <cell r="AN65">
            <v>1900</v>
          </cell>
          <cell r="AO65">
            <v>2000</v>
          </cell>
          <cell r="AQ65" t="str">
            <v>ｃ地域</v>
          </cell>
          <cell r="AR65">
            <v>2200</v>
          </cell>
          <cell r="AS65">
            <v>2500</v>
          </cell>
          <cell r="BA65">
            <v>0.08</v>
          </cell>
          <cell r="BC65">
            <v>0.98</v>
          </cell>
        </row>
        <row r="66">
          <cell r="A66" t="str">
            <v>160乳児</v>
          </cell>
          <cell r="E66" t="str">
            <v>乳児</v>
          </cell>
          <cell r="G66">
            <v>158580</v>
          </cell>
          <cell r="I66">
            <v>155640</v>
          </cell>
          <cell r="K66" t="str">
            <v>＋</v>
          </cell>
          <cell r="L66">
            <v>1470</v>
          </cell>
          <cell r="N66" t="str">
            <v>×加算率</v>
          </cell>
          <cell r="O66">
            <v>1450</v>
          </cell>
          <cell r="Q66" t="str">
            <v>×加算率</v>
          </cell>
          <cell r="AM66" t="str">
            <v>Ｄ地域</v>
          </cell>
          <cell r="AN66">
            <v>1800</v>
          </cell>
          <cell r="AO66">
            <v>2000</v>
          </cell>
          <cell r="AQ66" t="str">
            <v>ｄ地域</v>
          </cell>
          <cell r="AR66">
            <v>2000</v>
          </cell>
          <cell r="AS66">
            <v>2200</v>
          </cell>
        </row>
        <row r="67">
          <cell r="A67" t="str">
            <v>170４歳児以上</v>
          </cell>
          <cell r="C67" t="str">
            <v>　161人
　　から
　170人
　　まで</v>
          </cell>
          <cell r="D67" t="str">
            <v>2号</v>
          </cell>
          <cell r="E67" t="str">
            <v>４歳以上児</v>
          </cell>
          <cell r="G67">
            <v>30280</v>
          </cell>
          <cell r="H67">
            <v>37190</v>
          </cell>
          <cell r="I67">
            <v>27520</v>
          </cell>
          <cell r="J67">
            <v>34430</v>
          </cell>
          <cell r="K67" t="str">
            <v>＋</v>
          </cell>
          <cell r="L67">
            <v>230</v>
          </cell>
          <cell r="M67">
            <v>290</v>
          </cell>
          <cell r="N67" t="str">
            <v>×加算率</v>
          </cell>
          <cell r="O67">
            <v>200</v>
          </cell>
          <cell r="P67">
            <v>260</v>
          </cell>
          <cell r="Q67" t="str">
            <v>×加算率</v>
          </cell>
          <cell r="R67" t="str">
            <v>＋</v>
          </cell>
          <cell r="S67">
            <v>2810</v>
          </cell>
          <cell r="T67" t="str">
            <v>＋</v>
          </cell>
          <cell r="U67">
            <v>20</v>
          </cell>
          <cell r="V67" t="str">
            <v>＋</v>
          </cell>
          <cell r="W67">
            <v>6910</v>
          </cell>
          <cell r="X67">
            <v>60</v>
          </cell>
          <cell r="AL67" t="str">
            <v>＋</v>
          </cell>
          <cell r="AM67" t="str">
            <v>Ａ地域</v>
          </cell>
          <cell r="AN67">
            <v>2200</v>
          </cell>
          <cell r="AO67">
            <v>2400</v>
          </cell>
          <cell r="AP67" t="str">
            <v>＋</v>
          </cell>
          <cell r="AQ67" t="str">
            <v>ａ地域</v>
          </cell>
          <cell r="AR67">
            <v>5100</v>
          </cell>
          <cell r="AS67">
            <v>5700</v>
          </cell>
          <cell r="AT67" t="str">
            <v>＋</v>
          </cell>
          <cell r="AU67">
            <v>2430</v>
          </cell>
          <cell r="AV67" t="str">
            <v>＋</v>
          </cell>
          <cell r="AW67">
            <v>20</v>
          </cell>
          <cell r="AZ67" t="str">
            <v>－</v>
          </cell>
          <cell r="BA67" t="str">
            <v>(⑥＋⑦
　＋⑨＋⑪)</v>
          </cell>
          <cell r="BC67" t="str">
            <v>(⑥～⑯)</v>
          </cell>
        </row>
        <row r="68">
          <cell r="A68" t="str">
            <v>170３歳児</v>
          </cell>
          <cell r="E68" t="str">
            <v>３歳児</v>
          </cell>
          <cell r="G68">
            <v>37190</v>
          </cell>
          <cell r="H68">
            <v>88880</v>
          </cell>
          <cell r="I68">
            <v>34430</v>
          </cell>
          <cell r="J68">
            <v>86120</v>
          </cell>
          <cell r="K68" t="str">
            <v>＋</v>
          </cell>
          <cell r="L68">
            <v>290</v>
          </cell>
          <cell r="M68">
            <v>780</v>
          </cell>
          <cell r="N68" t="str">
            <v>×加算率</v>
          </cell>
          <cell r="O68">
            <v>260</v>
          </cell>
          <cell r="P68">
            <v>750</v>
          </cell>
          <cell r="Q68" t="str">
            <v>×加算率</v>
          </cell>
          <cell r="V68" t="str">
            <v>＋</v>
          </cell>
          <cell r="W68">
            <v>6910</v>
          </cell>
          <cell r="X68">
            <v>60</v>
          </cell>
          <cell r="AM68" t="str">
            <v>Ｂ地域</v>
          </cell>
          <cell r="AN68">
            <v>2100</v>
          </cell>
          <cell r="AO68">
            <v>2300</v>
          </cell>
          <cell r="AQ68" t="str">
            <v>ｂ地域</v>
          </cell>
          <cell r="AR68">
            <v>2800</v>
          </cell>
          <cell r="AS68">
            <v>3100</v>
          </cell>
        </row>
        <row r="69">
          <cell r="A69" t="str">
            <v>170１・２歳児</v>
          </cell>
          <cell r="D69" t="str">
            <v>3号</v>
          </cell>
          <cell r="E69" t="str">
            <v>１、２歳児</v>
          </cell>
          <cell r="G69">
            <v>88880</v>
          </cell>
          <cell r="H69">
            <v>158010</v>
          </cell>
          <cell r="I69">
            <v>86120</v>
          </cell>
          <cell r="J69">
            <v>155250</v>
          </cell>
          <cell r="K69" t="str">
            <v>＋</v>
          </cell>
          <cell r="L69">
            <v>780</v>
          </cell>
          <cell r="M69">
            <v>1470</v>
          </cell>
          <cell r="N69" t="str">
            <v>×加算率</v>
          </cell>
          <cell r="O69">
            <v>750</v>
          </cell>
          <cell r="P69">
            <v>1440</v>
          </cell>
          <cell r="Q69" t="str">
            <v>×加算率</v>
          </cell>
          <cell r="AM69" t="str">
            <v>Ｃ地域</v>
          </cell>
          <cell r="AN69">
            <v>2000</v>
          </cell>
          <cell r="AO69">
            <v>2200</v>
          </cell>
          <cell r="AQ69" t="str">
            <v>ｃ地域</v>
          </cell>
          <cell r="AR69">
            <v>2400</v>
          </cell>
          <cell r="AS69">
            <v>2700</v>
          </cell>
          <cell r="BA69">
            <v>0.08</v>
          </cell>
          <cell r="BC69">
            <v>0.99</v>
          </cell>
        </row>
        <row r="70">
          <cell r="A70" t="str">
            <v>170乳児</v>
          </cell>
          <cell r="E70" t="str">
            <v>乳児</v>
          </cell>
          <cell r="G70">
            <v>158010</v>
          </cell>
          <cell r="I70">
            <v>155250</v>
          </cell>
          <cell r="K70" t="str">
            <v>＋</v>
          </cell>
          <cell r="L70">
            <v>1470</v>
          </cell>
          <cell r="N70" t="str">
            <v>×加算率</v>
          </cell>
          <cell r="O70">
            <v>1440</v>
          </cell>
          <cell r="Q70" t="str">
            <v>×加算率</v>
          </cell>
          <cell r="AM70" t="str">
            <v>Ｄ地域</v>
          </cell>
          <cell r="AN70">
            <v>1900</v>
          </cell>
          <cell r="AO70">
            <v>2100</v>
          </cell>
          <cell r="AQ70" t="str">
            <v>ｄ地域</v>
          </cell>
          <cell r="AR70">
            <v>2200</v>
          </cell>
          <cell r="AS70">
            <v>2400</v>
          </cell>
        </row>
        <row r="71">
          <cell r="A71" t="str">
            <v>180４歳児以上</v>
          </cell>
          <cell r="C71" t="str">
            <v>　171人
　　以上</v>
          </cell>
          <cell r="D71" t="str">
            <v>2号</v>
          </cell>
          <cell r="E71" t="str">
            <v>４歳以上児</v>
          </cell>
          <cell r="G71">
            <v>29760</v>
          </cell>
          <cell r="H71">
            <v>36670</v>
          </cell>
          <cell r="I71">
            <v>27150</v>
          </cell>
          <cell r="J71">
            <v>34060</v>
          </cell>
          <cell r="K71" t="str">
            <v>＋</v>
          </cell>
          <cell r="L71">
            <v>220</v>
          </cell>
          <cell r="M71">
            <v>280</v>
          </cell>
          <cell r="N71" t="str">
            <v>×加算率</v>
          </cell>
          <cell r="O71">
            <v>200</v>
          </cell>
          <cell r="P71">
            <v>260</v>
          </cell>
          <cell r="Q71" t="str">
            <v>×加算率</v>
          </cell>
          <cell r="R71" t="str">
            <v>＋</v>
          </cell>
          <cell r="S71">
            <v>2650</v>
          </cell>
          <cell r="T71" t="str">
            <v>＋</v>
          </cell>
          <cell r="U71">
            <v>20</v>
          </cell>
          <cell r="V71" t="str">
            <v>＋</v>
          </cell>
          <cell r="W71">
            <v>6910</v>
          </cell>
          <cell r="X71">
            <v>60</v>
          </cell>
          <cell r="AL71" t="str">
            <v>＋</v>
          </cell>
          <cell r="AM71" t="str">
            <v>Ａ地域</v>
          </cell>
          <cell r="AN71">
            <v>2100</v>
          </cell>
          <cell r="AO71">
            <v>2300</v>
          </cell>
          <cell r="AP71" t="str">
            <v>＋</v>
          </cell>
          <cell r="AQ71" t="str">
            <v>ａ地域</v>
          </cell>
          <cell r="AR71">
            <v>4600</v>
          </cell>
          <cell r="AS71">
            <v>5200</v>
          </cell>
          <cell r="AT71" t="str">
            <v>＋</v>
          </cell>
          <cell r="AU71">
            <v>2300</v>
          </cell>
          <cell r="AV71" t="str">
            <v>＋</v>
          </cell>
          <cell r="AW71">
            <v>20</v>
          </cell>
          <cell r="AZ71" t="str">
            <v>－</v>
          </cell>
          <cell r="BA71" t="str">
            <v>(⑥＋⑦
　＋⑨＋⑪)</v>
          </cell>
          <cell r="BC71" t="str">
            <v>(⑥～⑯)</v>
          </cell>
        </row>
        <row r="72">
          <cell r="A72" t="str">
            <v>180３歳児</v>
          </cell>
          <cell r="E72" t="str">
            <v>３歳児</v>
          </cell>
          <cell r="G72">
            <v>36670</v>
          </cell>
          <cell r="H72">
            <v>88360</v>
          </cell>
          <cell r="I72">
            <v>34060</v>
          </cell>
          <cell r="J72">
            <v>85750</v>
          </cell>
          <cell r="K72" t="str">
            <v>＋</v>
          </cell>
          <cell r="L72">
            <v>280</v>
          </cell>
          <cell r="M72">
            <v>770</v>
          </cell>
          <cell r="N72" t="str">
            <v>×加算率</v>
          </cell>
          <cell r="O72">
            <v>260</v>
          </cell>
          <cell r="P72">
            <v>750</v>
          </cell>
          <cell r="Q72" t="str">
            <v>×加算率</v>
          </cell>
          <cell r="V72" t="str">
            <v>＋</v>
          </cell>
          <cell r="W72">
            <v>6910</v>
          </cell>
          <cell r="X72">
            <v>60</v>
          </cell>
          <cell r="AM72" t="str">
            <v>Ｂ地域</v>
          </cell>
          <cell r="AN72">
            <v>2000</v>
          </cell>
          <cell r="AO72">
            <v>2200</v>
          </cell>
          <cell r="AQ72" t="str">
            <v>ｂ地域</v>
          </cell>
          <cell r="AR72">
            <v>2500</v>
          </cell>
          <cell r="AS72">
            <v>2800</v>
          </cell>
        </row>
        <row r="73">
          <cell r="A73" t="str">
            <v>180１・２歳児</v>
          </cell>
          <cell r="D73" t="str">
            <v>3号</v>
          </cell>
          <cell r="E73" t="str">
            <v>１、２歳児</v>
          </cell>
          <cell r="G73">
            <v>88360</v>
          </cell>
          <cell r="H73">
            <v>157490</v>
          </cell>
          <cell r="I73">
            <v>85750</v>
          </cell>
          <cell r="J73">
            <v>154880</v>
          </cell>
          <cell r="K73" t="str">
            <v>＋</v>
          </cell>
          <cell r="L73">
            <v>770</v>
          </cell>
          <cell r="M73">
            <v>1460</v>
          </cell>
          <cell r="N73" t="str">
            <v>×加算率</v>
          </cell>
          <cell r="O73">
            <v>750</v>
          </cell>
          <cell r="P73">
            <v>1440</v>
          </cell>
          <cell r="Q73" t="str">
            <v>×加算率</v>
          </cell>
          <cell r="AM73" t="str">
            <v>Ｃ地域</v>
          </cell>
          <cell r="AN73">
            <v>1900</v>
          </cell>
          <cell r="AO73">
            <v>2100</v>
          </cell>
          <cell r="AQ73" t="str">
            <v>ｃ地域</v>
          </cell>
          <cell r="AR73">
            <v>2200</v>
          </cell>
          <cell r="AS73">
            <v>2500</v>
          </cell>
          <cell r="BA73">
            <v>0.08</v>
          </cell>
          <cell r="BC73">
            <v>0.99</v>
          </cell>
        </row>
        <row r="74">
          <cell r="A74" t="str">
            <v>180乳児</v>
          </cell>
          <cell r="E74" t="str">
            <v>乳児</v>
          </cell>
          <cell r="G74">
            <v>157490</v>
          </cell>
          <cell r="I74">
            <v>154880</v>
          </cell>
          <cell r="K74" t="str">
            <v>＋</v>
          </cell>
          <cell r="L74">
            <v>1460</v>
          </cell>
          <cell r="N74" t="str">
            <v>×加算率</v>
          </cell>
          <cell r="O74">
            <v>1440</v>
          </cell>
          <cell r="Q74" t="str">
            <v>×加算率</v>
          </cell>
          <cell r="AM74" t="str">
            <v>Ｄ地域</v>
          </cell>
          <cell r="AN74">
            <v>1800</v>
          </cell>
          <cell r="AO74">
            <v>2000</v>
          </cell>
          <cell r="AQ74" t="str">
            <v>ｄ地域</v>
          </cell>
          <cell r="AR74">
            <v>2000</v>
          </cell>
          <cell r="AS74">
            <v>2200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75"/>
  <sheetViews>
    <sheetView tabSelected="1" view="pageBreakPreview" zoomScaleNormal="100" zoomScaleSheetLayoutView="100" workbookViewId="0">
      <selection activeCell="K10" sqref="K10:N10"/>
    </sheetView>
  </sheetViews>
  <sheetFormatPr defaultRowHeight="13.5" x14ac:dyDescent="0.4"/>
  <cols>
    <col min="1" max="1" width="2.75" style="18" customWidth="1"/>
    <col min="2" max="33" width="2.375" style="18" customWidth="1"/>
    <col min="34" max="34" width="2.5" style="18" customWidth="1"/>
    <col min="35" max="40" width="2.375" style="18" customWidth="1"/>
    <col min="41" max="41" width="2.625" style="18" customWidth="1"/>
    <col min="42" max="42" width="2.375" style="18" customWidth="1"/>
    <col min="43" max="47" width="3.25" style="18" customWidth="1"/>
    <col min="48" max="60" width="2.375" style="18" customWidth="1"/>
    <col min="61" max="62" width="9.625" style="18" customWidth="1"/>
    <col min="63" max="65" width="2.375" style="18" customWidth="1"/>
    <col min="66" max="16384" width="9" style="18"/>
  </cols>
  <sheetData>
    <row r="1" spans="2:62" ht="20.25" customHeight="1" x14ac:dyDescent="0.4">
      <c r="B1" s="37" t="s">
        <v>42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Q1" s="38" t="s">
        <v>31</v>
      </c>
      <c r="AR1" s="38"/>
      <c r="AS1" s="38"/>
      <c r="AT1" s="38"/>
      <c r="AU1" s="38"/>
      <c r="AV1" s="38"/>
      <c r="AW1" s="38"/>
      <c r="AX1" s="38"/>
      <c r="AY1" s="38"/>
      <c r="AZ1" s="38"/>
      <c r="BA1" s="38" t="s">
        <v>41</v>
      </c>
      <c r="BB1" s="38"/>
      <c r="BC1" s="38"/>
      <c r="BD1" s="38"/>
      <c r="BE1" s="38"/>
      <c r="BF1" s="38"/>
      <c r="BG1" s="38"/>
    </row>
    <row r="2" spans="2:62" ht="19.5" customHeight="1" x14ac:dyDescent="0.4">
      <c r="Q2" s="19" t="s">
        <v>40</v>
      </c>
      <c r="R2" s="39" t="s">
        <v>43</v>
      </c>
      <c r="S2" s="39"/>
      <c r="T2" s="40"/>
      <c r="U2" s="40"/>
      <c r="V2" s="43" t="s">
        <v>39</v>
      </c>
      <c r="W2" s="43"/>
      <c r="X2" s="43"/>
      <c r="Y2" s="43"/>
      <c r="Z2" s="43"/>
      <c r="AA2" s="43"/>
      <c r="AB2" s="19"/>
      <c r="AQ2" s="38" t="s">
        <v>38</v>
      </c>
      <c r="AR2" s="38"/>
      <c r="AS2" s="38"/>
      <c r="AT2" s="38"/>
      <c r="AU2" s="38"/>
      <c r="AV2" s="38"/>
      <c r="AW2" s="38"/>
      <c r="AX2" s="38"/>
      <c r="AY2" s="38"/>
      <c r="AZ2" s="38"/>
      <c r="BA2" s="41">
        <v>25700</v>
      </c>
      <c r="BB2" s="41"/>
      <c r="BC2" s="41"/>
      <c r="BD2" s="41"/>
      <c r="BE2" s="41"/>
      <c r="BF2" s="41"/>
      <c r="BG2" s="41"/>
      <c r="BI2" s="18" t="str">
        <f>G10</f>
        <v>満3歳児</v>
      </c>
      <c r="BJ2" s="20">
        <f>K10</f>
        <v>0</v>
      </c>
    </row>
    <row r="3" spans="2:62" ht="14.25" customHeight="1" x14ac:dyDescent="0.4">
      <c r="N3" s="21"/>
      <c r="O3" s="21"/>
      <c r="P3" s="21"/>
      <c r="U3" s="42" t="s">
        <v>37</v>
      </c>
      <c r="V3" s="42"/>
      <c r="W3" s="42"/>
      <c r="X3" s="42"/>
      <c r="Y3" s="42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Q3" s="38" t="s">
        <v>36</v>
      </c>
      <c r="AR3" s="38"/>
      <c r="AS3" s="38"/>
      <c r="AT3" s="38"/>
      <c r="AU3" s="38"/>
      <c r="AV3" s="38"/>
      <c r="AW3" s="38"/>
      <c r="AX3" s="38"/>
      <c r="AY3" s="38"/>
      <c r="AZ3" s="38"/>
      <c r="BA3" s="41">
        <v>8700</v>
      </c>
      <c r="BB3" s="41"/>
      <c r="BC3" s="41"/>
      <c r="BD3" s="41"/>
      <c r="BE3" s="41"/>
      <c r="BF3" s="41"/>
      <c r="BG3" s="41"/>
      <c r="BI3" s="18" t="str">
        <f>P10</f>
        <v>年少</v>
      </c>
      <c r="BJ3" s="20">
        <f>S10</f>
        <v>0</v>
      </c>
    </row>
    <row r="4" spans="2:62" ht="14.25" customHeight="1" x14ac:dyDescent="0.4">
      <c r="O4" s="21"/>
      <c r="P4" s="21"/>
      <c r="U4" s="42" t="s">
        <v>35</v>
      </c>
      <c r="V4" s="42"/>
      <c r="W4" s="42"/>
      <c r="X4" s="42"/>
      <c r="Y4" s="42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Q4" s="38" t="s">
        <v>34</v>
      </c>
      <c r="AR4" s="38"/>
      <c r="AS4" s="38"/>
      <c r="AT4" s="38"/>
      <c r="AU4" s="38"/>
      <c r="AV4" s="38"/>
      <c r="AW4" s="38"/>
      <c r="AX4" s="38"/>
      <c r="AY4" s="38"/>
      <c r="AZ4" s="38"/>
      <c r="BA4" s="41">
        <v>400</v>
      </c>
      <c r="BB4" s="41"/>
      <c r="BC4" s="41"/>
      <c r="BD4" s="41"/>
      <c r="BE4" s="41"/>
      <c r="BF4" s="41"/>
      <c r="BG4" s="41"/>
      <c r="BI4" s="18" t="str">
        <f>X10</f>
        <v>年中</v>
      </c>
      <c r="BJ4" s="20">
        <f>AA10</f>
        <v>0</v>
      </c>
    </row>
    <row r="5" spans="2:62" ht="14.25" customHeight="1" x14ac:dyDescent="0.4">
      <c r="O5" s="21"/>
      <c r="P5" s="21"/>
      <c r="U5" s="42" t="s">
        <v>33</v>
      </c>
      <c r="V5" s="42"/>
      <c r="W5" s="42"/>
      <c r="X5" s="42"/>
      <c r="Y5" s="42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22" t="s">
        <v>32</v>
      </c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4"/>
      <c r="BB5" s="24"/>
      <c r="BC5" s="24"/>
      <c r="BD5" s="24"/>
      <c r="BE5" s="24"/>
      <c r="BF5" s="24"/>
      <c r="BG5" s="24"/>
      <c r="BI5" s="18" t="str">
        <f>AF10</f>
        <v>年長</v>
      </c>
      <c r="BJ5" s="20">
        <f>AI10</f>
        <v>0</v>
      </c>
    </row>
    <row r="6" spans="2:62" ht="14.25" customHeight="1" x14ac:dyDescent="0.4">
      <c r="O6" s="21"/>
      <c r="P6" s="21"/>
      <c r="U6" s="42" t="s">
        <v>31</v>
      </c>
      <c r="V6" s="42"/>
      <c r="W6" s="42"/>
      <c r="X6" s="42"/>
      <c r="Y6" s="42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4"/>
      <c r="BB6" s="24"/>
      <c r="BC6" s="24"/>
      <c r="BD6" s="24"/>
      <c r="BE6" s="24"/>
      <c r="BF6" s="24"/>
      <c r="BG6" s="24"/>
    </row>
    <row r="7" spans="2:62" ht="14.25" customHeight="1" x14ac:dyDescent="0.4">
      <c r="C7" s="18" t="s">
        <v>30</v>
      </c>
      <c r="O7" s="21"/>
      <c r="P7" s="21"/>
      <c r="U7" s="25"/>
      <c r="V7" s="25"/>
      <c r="W7" s="25"/>
      <c r="X7" s="25"/>
      <c r="Y7" s="25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4"/>
      <c r="BB7" s="24"/>
      <c r="BC7" s="24"/>
      <c r="BD7" s="24"/>
      <c r="BE7" s="24"/>
      <c r="BF7" s="24"/>
      <c r="BG7" s="24"/>
    </row>
    <row r="8" spans="2:62" ht="15" customHeight="1" x14ac:dyDescent="0.4">
      <c r="B8" s="45" t="s">
        <v>29</v>
      </c>
      <c r="C8" s="45"/>
      <c r="D8" s="45"/>
      <c r="E8" s="45"/>
      <c r="F8" s="45"/>
      <c r="G8" s="45"/>
      <c r="H8" s="42" t="s">
        <v>28</v>
      </c>
      <c r="I8" s="42"/>
      <c r="J8" s="42"/>
      <c r="K8" s="42"/>
      <c r="L8" s="42"/>
      <c r="N8" s="44" t="s">
        <v>100</v>
      </c>
      <c r="O8" s="44"/>
      <c r="P8" s="44"/>
      <c r="Q8" s="44"/>
      <c r="R8" s="18" t="s">
        <v>2</v>
      </c>
      <c r="S8" s="44" t="s">
        <v>101</v>
      </c>
      <c r="T8" s="44"/>
      <c r="U8" s="44"/>
      <c r="V8" s="44"/>
      <c r="W8" s="25"/>
      <c r="X8" s="25"/>
      <c r="Y8" s="25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4"/>
      <c r="BB8" s="24"/>
      <c r="BC8" s="24"/>
      <c r="BD8" s="24"/>
      <c r="BE8" s="24"/>
      <c r="BF8" s="24"/>
      <c r="BG8" s="24"/>
    </row>
    <row r="9" spans="2:62" ht="15" customHeight="1" x14ac:dyDescent="0.4">
      <c r="B9" s="45" t="s">
        <v>27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26"/>
      <c r="Q9" s="26"/>
      <c r="R9" s="26"/>
      <c r="S9" s="27"/>
      <c r="X9" s="26"/>
      <c r="Y9" s="26"/>
      <c r="Z9" s="26"/>
      <c r="AA9" s="27"/>
      <c r="AB9" s="27"/>
      <c r="AC9" s="27"/>
      <c r="AD9" s="27"/>
      <c r="AE9" s="28"/>
      <c r="AF9" s="26"/>
      <c r="AG9" s="26"/>
      <c r="AH9" s="26"/>
      <c r="AI9" s="27"/>
      <c r="AJ9" s="27"/>
      <c r="AK9" s="27"/>
      <c r="AL9" s="27"/>
    </row>
    <row r="10" spans="2:62" ht="15" customHeight="1" x14ac:dyDescent="0.4">
      <c r="B10" s="42" t="s">
        <v>26</v>
      </c>
      <c r="C10" s="42"/>
      <c r="D10" s="42"/>
      <c r="E10" s="42"/>
      <c r="F10" s="42"/>
      <c r="G10" s="42" t="s">
        <v>25</v>
      </c>
      <c r="H10" s="42"/>
      <c r="I10" s="42"/>
      <c r="J10" s="42"/>
      <c r="K10" s="64"/>
      <c r="L10" s="64"/>
      <c r="M10" s="64"/>
      <c r="N10" s="64"/>
      <c r="O10" s="18" t="s">
        <v>0</v>
      </c>
      <c r="P10" s="55" t="s">
        <v>80</v>
      </c>
      <c r="Q10" s="55"/>
      <c r="R10" s="55"/>
      <c r="S10" s="64"/>
      <c r="T10" s="64"/>
      <c r="U10" s="64"/>
      <c r="V10" s="64"/>
      <c r="W10" s="18" t="s">
        <v>0</v>
      </c>
      <c r="X10" s="55" t="s">
        <v>82</v>
      </c>
      <c r="Y10" s="55"/>
      <c r="Z10" s="55"/>
      <c r="AA10" s="64"/>
      <c r="AB10" s="64"/>
      <c r="AC10" s="64"/>
      <c r="AD10" s="64"/>
      <c r="AE10" s="18" t="s">
        <v>0</v>
      </c>
      <c r="AF10" s="55" t="s">
        <v>81</v>
      </c>
      <c r="AG10" s="55"/>
      <c r="AH10" s="55"/>
      <c r="AI10" s="64"/>
      <c r="AJ10" s="64"/>
      <c r="AK10" s="64"/>
      <c r="AL10" s="64"/>
      <c r="AM10" s="18" t="s">
        <v>0</v>
      </c>
      <c r="AU10" s="42"/>
      <c r="AV10" s="42"/>
      <c r="AW10" s="42"/>
      <c r="AX10" s="42"/>
      <c r="AY10" s="46"/>
      <c r="AZ10" s="46"/>
      <c r="BA10" s="46"/>
      <c r="BB10" s="46"/>
      <c r="BC10" s="46"/>
      <c r="BD10" s="46"/>
    </row>
    <row r="11" spans="2:62" ht="13.5" customHeight="1" x14ac:dyDescent="0.4">
      <c r="B11" s="48" t="s">
        <v>24</v>
      </c>
      <c r="C11" s="49"/>
      <c r="D11" s="48" t="s">
        <v>23</v>
      </c>
      <c r="E11" s="54"/>
      <c r="F11" s="54"/>
      <c r="G11" s="54"/>
      <c r="H11" s="54"/>
      <c r="I11" s="54"/>
      <c r="J11" s="49"/>
      <c r="K11" s="48" t="s">
        <v>22</v>
      </c>
      <c r="L11" s="54"/>
      <c r="M11" s="54"/>
      <c r="N11" s="54"/>
      <c r="O11" s="49"/>
      <c r="P11" s="57" t="s">
        <v>21</v>
      </c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49"/>
      <c r="AB11" s="58" t="s">
        <v>20</v>
      </c>
      <c r="AC11" s="59"/>
      <c r="AD11" s="59"/>
      <c r="AE11" s="59"/>
      <c r="AF11" s="59"/>
      <c r="AG11" s="59"/>
      <c r="AH11" s="60"/>
      <c r="AI11" s="58" t="s">
        <v>19</v>
      </c>
      <c r="AJ11" s="59"/>
      <c r="AK11" s="59"/>
      <c r="AL11" s="59"/>
      <c r="AM11" s="59"/>
      <c r="AN11" s="59"/>
      <c r="AO11" s="60"/>
      <c r="AU11" s="42"/>
      <c r="AV11" s="42"/>
      <c r="AW11" s="42"/>
      <c r="AX11" s="42"/>
      <c r="AY11" s="46"/>
      <c r="AZ11" s="46"/>
      <c r="BA11" s="46"/>
      <c r="BB11" s="46"/>
      <c r="BC11" s="46"/>
      <c r="BD11" s="46"/>
    </row>
    <row r="12" spans="2:62" x14ac:dyDescent="0.4">
      <c r="B12" s="50"/>
      <c r="C12" s="51"/>
      <c r="D12" s="52"/>
      <c r="E12" s="55"/>
      <c r="F12" s="55"/>
      <c r="G12" s="55"/>
      <c r="H12" s="55"/>
      <c r="I12" s="55"/>
      <c r="J12" s="53"/>
      <c r="K12" s="50"/>
      <c r="L12" s="56"/>
      <c r="M12" s="56"/>
      <c r="N12" s="56"/>
      <c r="O12" s="51"/>
      <c r="P12" s="50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1"/>
      <c r="AB12" s="61"/>
      <c r="AC12" s="62"/>
      <c r="AD12" s="62"/>
      <c r="AE12" s="62"/>
      <c r="AF12" s="62"/>
      <c r="AG12" s="62"/>
      <c r="AH12" s="63"/>
      <c r="AI12" s="61"/>
      <c r="AJ12" s="62"/>
      <c r="AK12" s="62"/>
      <c r="AL12" s="62"/>
      <c r="AM12" s="62"/>
      <c r="AN12" s="62"/>
      <c r="AO12" s="63"/>
      <c r="AU12" s="42"/>
      <c r="AV12" s="42"/>
      <c r="AW12" s="42"/>
      <c r="AX12" s="42"/>
      <c r="AY12" s="46"/>
      <c r="AZ12" s="46"/>
      <c r="BA12" s="46"/>
      <c r="BB12" s="46"/>
      <c r="BC12" s="46"/>
      <c r="BD12" s="46"/>
    </row>
    <row r="13" spans="2:62" ht="14.25" customHeight="1" x14ac:dyDescent="0.4">
      <c r="B13" s="50"/>
      <c r="C13" s="51"/>
      <c r="D13" s="56" t="s">
        <v>18</v>
      </c>
      <c r="E13" s="56"/>
      <c r="F13" s="56"/>
      <c r="G13" s="56"/>
      <c r="H13" s="56"/>
      <c r="I13" s="56"/>
      <c r="J13" s="51"/>
      <c r="K13" s="50"/>
      <c r="L13" s="56"/>
      <c r="M13" s="56"/>
      <c r="N13" s="56"/>
      <c r="O13" s="51"/>
      <c r="P13" s="50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1"/>
      <c r="AB13" s="65" t="s">
        <v>17</v>
      </c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7"/>
      <c r="AU13" s="42"/>
      <c r="AV13" s="42"/>
      <c r="AW13" s="42"/>
      <c r="AX13" s="42"/>
      <c r="AY13" s="46"/>
      <c r="AZ13" s="46"/>
      <c r="BA13" s="46"/>
      <c r="BB13" s="46"/>
      <c r="BC13" s="46"/>
      <c r="BD13" s="46"/>
    </row>
    <row r="14" spans="2:62" x14ac:dyDescent="0.4">
      <c r="B14" s="52"/>
      <c r="C14" s="53"/>
      <c r="D14" s="55"/>
      <c r="E14" s="55"/>
      <c r="F14" s="55"/>
      <c r="G14" s="55"/>
      <c r="H14" s="55"/>
      <c r="I14" s="55"/>
      <c r="J14" s="53"/>
      <c r="K14" s="52"/>
      <c r="L14" s="55"/>
      <c r="M14" s="55"/>
      <c r="N14" s="55"/>
      <c r="O14" s="53"/>
      <c r="P14" s="52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3"/>
      <c r="AB14" s="68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70"/>
    </row>
    <row r="15" spans="2:62" x14ac:dyDescent="0.4">
      <c r="B15" s="50">
        <v>1</v>
      </c>
      <c r="C15" s="51"/>
      <c r="D15" s="71"/>
      <c r="E15" s="72"/>
      <c r="F15" s="72"/>
      <c r="G15" s="72"/>
      <c r="H15" s="72"/>
      <c r="I15" s="72"/>
      <c r="J15" s="73"/>
      <c r="K15" s="74"/>
      <c r="L15" s="75"/>
      <c r="M15" s="75"/>
      <c r="N15" s="75"/>
      <c r="O15" s="76"/>
      <c r="P15" s="48" t="s">
        <v>12</v>
      </c>
      <c r="Q15" s="54"/>
      <c r="R15" s="54"/>
      <c r="S15" s="78"/>
      <c r="T15" s="78"/>
      <c r="U15" s="29" t="s">
        <v>11</v>
      </c>
      <c r="V15" s="78"/>
      <c r="W15" s="78"/>
      <c r="X15" s="29" t="s">
        <v>10</v>
      </c>
      <c r="Y15" s="78"/>
      <c r="Z15" s="78"/>
      <c r="AA15" s="30" t="s">
        <v>9</v>
      </c>
      <c r="AB15" s="84">
        <f>IFERROR(VLOOKUP(K15,$BI$2:$BJ$5,2,0),0)</f>
        <v>0</v>
      </c>
      <c r="AC15" s="85"/>
      <c r="AD15" s="85"/>
      <c r="AE15" s="85"/>
      <c r="AF15" s="85"/>
      <c r="AG15" s="85"/>
      <c r="AH15" s="31" t="s">
        <v>0</v>
      </c>
      <c r="AI15" s="84">
        <f>IFERROR(IF(VLOOKUP($Z$6,$AQ$2:$BG$4,11,0)*U17-AB15&gt;0,VLOOKUP($Z$6,$AQ$2:$BG$4,11,0)*U17-AB15,0),0)</f>
        <v>0</v>
      </c>
      <c r="AJ15" s="85"/>
      <c r="AK15" s="85"/>
      <c r="AL15" s="85"/>
      <c r="AM15" s="85"/>
      <c r="AN15" s="85"/>
      <c r="AO15" s="31" t="s">
        <v>0</v>
      </c>
    </row>
    <row r="16" spans="2:62" x14ac:dyDescent="0.4">
      <c r="B16" s="50"/>
      <c r="C16" s="51"/>
      <c r="D16" s="86"/>
      <c r="E16" s="87"/>
      <c r="F16" s="87"/>
      <c r="G16" s="87"/>
      <c r="H16" s="87"/>
      <c r="I16" s="87"/>
      <c r="J16" s="88"/>
      <c r="K16" s="77"/>
      <c r="L16" s="78"/>
      <c r="M16" s="78"/>
      <c r="N16" s="78"/>
      <c r="O16" s="79"/>
      <c r="P16" s="50" t="s">
        <v>8</v>
      </c>
      <c r="Q16" s="56"/>
      <c r="R16" s="56"/>
      <c r="S16" s="56"/>
      <c r="T16" s="56"/>
      <c r="U16" s="92"/>
      <c r="V16" s="92"/>
      <c r="W16" s="92"/>
      <c r="X16" s="92"/>
      <c r="Y16" s="92"/>
      <c r="Z16" s="56" t="s">
        <v>7</v>
      </c>
      <c r="AA16" s="51"/>
      <c r="AB16" s="93">
        <f>IF(AI15&gt;U16,U16,AI15)</f>
        <v>0</v>
      </c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49" t="s">
        <v>0</v>
      </c>
    </row>
    <row r="17" spans="2:41" x14ac:dyDescent="0.4">
      <c r="B17" s="52"/>
      <c r="C17" s="53"/>
      <c r="D17" s="89"/>
      <c r="E17" s="90"/>
      <c r="F17" s="90"/>
      <c r="G17" s="90"/>
      <c r="H17" s="90"/>
      <c r="I17" s="90"/>
      <c r="J17" s="91"/>
      <c r="K17" s="80"/>
      <c r="L17" s="81"/>
      <c r="M17" s="81"/>
      <c r="N17" s="81"/>
      <c r="O17" s="82"/>
      <c r="P17" s="52" t="s">
        <v>6</v>
      </c>
      <c r="Q17" s="55"/>
      <c r="R17" s="55"/>
      <c r="S17" s="55"/>
      <c r="T17" s="55"/>
      <c r="U17" s="83" t="str">
        <f>IF(V15&gt;=4,16-V15,IF(V15&gt;0,4-V15,""))</f>
        <v/>
      </c>
      <c r="V17" s="83"/>
      <c r="W17" s="83"/>
      <c r="X17" s="55" t="s">
        <v>5</v>
      </c>
      <c r="Y17" s="55"/>
      <c r="Z17" s="32" t="s">
        <v>14</v>
      </c>
      <c r="AA17" s="33"/>
      <c r="AB17" s="95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53"/>
    </row>
    <row r="18" spans="2:41" x14ac:dyDescent="0.4">
      <c r="B18" s="50">
        <v>2</v>
      </c>
      <c r="C18" s="51"/>
      <c r="D18" s="71"/>
      <c r="E18" s="72"/>
      <c r="F18" s="72"/>
      <c r="G18" s="72"/>
      <c r="H18" s="72"/>
      <c r="I18" s="72"/>
      <c r="J18" s="73"/>
      <c r="K18" s="74"/>
      <c r="L18" s="75"/>
      <c r="M18" s="75"/>
      <c r="N18" s="75"/>
      <c r="O18" s="76"/>
      <c r="P18" s="48" t="s">
        <v>12</v>
      </c>
      <c r="Q18" s="54"/>
      <c r="R18" s="54"/>
      <c r="S18" s="78"/>
      <c r="T18" s="78"/>
      <c r="U18" s="29" t="s">
        <v>11</v>
      </c>
      <c r="V18" s="78"/>
      <c r="W18" s="78"/>
      <c r="X18" s="29" t="s">
        <v>10</v>
      </c>
      <c r="Y18" s="78"/>
      <c r="Z18" s="78"/>
      <c r="AA18" s="30" t="s">
        <v>9</v>
      </c>
      <c r="AB18" s="84">
        <f>IFERROR(VLOOKUP(K18,$BI$2:$BJ$5,2,0),0)</f>
        <v>0</v>
      </c>
      <c r="AC18" s="85"/>
      <c r="AD18" s="85"/>
      <c r="AE18" s="85"/>
      <c r="AF18" s="85"/>
      <c r="AG18" s="85"/>
      <c r="AH18" s="31" t="s">
        <v>0</v>
      </c>
      <c r="AI18" s="84">
        <f>IFERROR(IF(VLOOKUP($Z$6,$AQ$2:$BG$4,11,0)*U20-AB18&gt;0,VLOOKUP($Z$6,$AQ$2:$BG$4,11,0)*U20-AB18,0),0)</f>
        <v>0</v>
      </c>
      <c r="AJ18" s="85"/>
      <c r="AK18" s="85"/>
      <c r="AL18" s="85"/>
      <c r="AM18" s="85"/>
      <c r="AN18" s="85"/>
      <c r="AO18" s="31" t="s">
        <v>0</v>
      </c>
    </row>
    <row r="19" spans="2:41" x14ac:dyDescent="0.4">
      <c r="B19" s="50"/>
      <c r="C19" s="51"/>
      <c r="D19" s="86"/>
      <c r="E19" s="87"/>
      <c r="F19" s="87"/>
      <c r="G19" s="87"/>
      <c r="H19" s="87"/>
      <c r="I19" s="87"/>
      <c r="J19" s="88"/>
      <c r="K19" s="77"/>
      <c r="L19" s="78"/>
      <c r="M19" s="78"/>
      <c r="N19" s="78"/>
      <c r="O19" s="79"/>
      <c r="P19" s="50" t="s">
        <v>8</v>
      </c>
      <c r="Q19" s="56"/>
      <c r="R19" s="56"/>
      <c r="S19" s="56"/>
      <c r="T19" s="56"/>
      <c r="U19" s="92"/>
      <c r="V19" s="92"/>
      <c r="W19" s="92"/>
      <c r="X19" s="92"/>
      <c r="Y19" s="92"/>
      <c r="Z19" s="56" t="s">
        <v>7</v>
      </c>
      <c r="AA19" s="51"/>
      <c r="AB19" s="93">
        <f>IF(AI18&gt;U19,U19,AI18)</f>
        <v>0</v>
      </c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49" t="s">
        <v>0</v>
      </c>
    </row>
    <row r="20" spans="2:41" x14ac:dyDescent="0.4">
      <c r="B20" s="52"/>
      <c r="C20" s="53"/>
      <c r="D20" s="89"/>
      <c r="E20" s="90"/>
      <c r="F20" s="90"/>
      <c r="G20" s="90"/>
      <c r="H20" s="90"/>
      <c r="I20" s="90"/>
      <c r="J20" s="91"/>
      <c r="K20" s="80"/>
      <c r="L20" s="81"/>
      <c r="M20" s="81"/>
      <c r="N20" s="81"/>
      <c r="O20" s="82"/>
      <c r="P20" s="52" t="s">
        <v>6</v>
      </c>
      <c r="Q20" s="55"/>
      <c r="R20" s="55"/>
      <c r="S20" s="55"/>
      <c r="T20" s="55"/>
      <c r="U20" s="83" t="str">
        <f>IF(V18&gt;=4,16-V18,IF(V18&gt;0,4-V18,""))</f>
        <v/>
      </c>
      <c r="V20" s="83"/>
      <c r="W20" s="83"/>
      <c r="X20" s="55" t="s">
        <v>5</v>
      </c>
      <c r="Y20" s="55"/>
      <c r="Z20" s="32" t="s">
        <v>13</v>
      </c>
      <c r="AA20" s="33"/>
      <c r="AB20" s="95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53"/>
    </row>
    <row r="21" spans="2:41" x14ac:dyDescent="0.4">
      <c r="B21" s="50">
        <v>3</v>
      </c>
      <c r="C21" s="51"/>
      <c r="D21" s="71"/>
      <c r="E21" s="72"/>
      <c r="F21" s="72"/>
      <c r="G21" s="72"/>
      <c r="H21" s="72"/>
      <c r="I21" s="72"/>
      <c r="J21" s="73"/>
      <c r="K21" s="74"/>
      <c r="L21" s="75"/>
      <c r="M21" s="75"/>
      <c r="N21" s="75"/>
      <c r="O21" s="76"/>
      <c r="P21" s="48" t="s">
        <v>12</v>
      </c>
      <c r="Q21" s="54"/>
      <c r="R21" s="54"/>
      <c r="S21" s="78"/>
      <c r="T21" s="78"/>
      <c r="U21" s="29" t="s">
        <v>11</v>
      </c>
      <c r="V21" s="78"/>
      <c r="W21" s="78"/>
      <c r="X21" s="29" t="s">
        <v>10</v>
      </c>
      <c r="Y21" s="78"/>
      <c r="Z21" s="78"/>
      <c r="AA21" s="30" t="s">
        <v>9</v>
      </c>
      <c r="AB21" s="84">
        <f>IFERROR(VLOOKUP(K21,$BI$2:$BJ$5,2,0),0)</f>
        <v>0</v>
      </c>
      <c r="AC21" s="85"/>
      <c r="AD21" s="85"/>
      <c r="AE21" s="85"/>
      <c r="AF21" s="85"/>
      <c r="AG21" s="85"/>
      <c r="AH21" s="31" t="s">
        <v>0</v>
      </c>
      <c r="AI21" s="84">
        <f>IFERROR(IF(VLOOKUP($Z$6,$AQ$2:$BG$4,11,0)*U23-AB21&gt;0,VLOOKUP($Z$6,$AQ$2:$BG$4,11,0)*U23-AB21,0),0)</f>
        <v>0</v>
      </c>
      <c r="AJ21" s="85"/>
      <c r="AK21" s="85"/>
      <c r="AL21" s="85"/>
      <c r="AM21" s="85"/>
      <c r="AN21" s="85"/>
      <c r="AO21" s="31" t="s">
        <v>0</v>
      </c>
    </row>
    <row r="22" spans="2:41" x14ac:dyDescent="0.4">
      <c r="B22" s="50"/>
      <c r="C22" s="51"/>
      <c r="D22" s="86"/>
      <c r="E22" s="87"/>
      <c r="F22" s="87"/>
      <c r="G22" s="87"/>
      <c r="H22" s="87"/>
      <c r="I22" s="87"/>
      <c r="J22" s="88"/>
      <c r="K22" s="77"/>
      <c r="L22" s="78"/>
      <c r="M22" s="78"/>
      <c r="N22" s="78"/>
      <c r="O22" s="79"/>
      <c r="P22" s="50" t="s">
        <v>8</v>
      </c>
      <c r="Q22" s="56"/>
      <c r="R22" s="56"/>
      <c r="S22" s="56"/>
      <c r="T22" s="56"/>
      <c r="U22" s="92"/>
      <c r="V22" s="92"/>
      <c r="W22" s="92"/>
      <c r="X22" s="92"/>
      <c r="Y22" s="92"/>
      <c r="Z22" s="56" t="s">
        <v>7</v>
      </c>
      <c r="AA22" s="51"/>
      <c r="AB22" s="93">
        <f>IF(AI21&gt;U22,U22,AI21)</f>
        <v>0</v>
      </c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49" t="s">
        <v>0</v>
      </c>
    </row>
    <row r="23" spans="2:41" x14ac:dyDescent="0.4">
      <c r="B23" s="52"/>
      <c r="C23" s="53"/>
      <c r="D23" s="89"/>
      <c r="E23" s="90"/>
      <c r="F23" s="90"/>
      <c r="G23" s="90"/>
      <c r="H23" s="90"/>
      <c r="I23" s="90"/>
      <c r="J23" s="91"/>
      <c r="K23" s="80"/>
      <c r="L23" s="81"/>
      <c r="M23" s="81"/>
      <c r="N23" s="81"/>
      <c r="O23" s="82"/>
      <c r="P23" s="52" t="s">
        <v>6</v>
      </c>
      <c r="Q23" s="55"/>
      <c r="R23" s="55"/>
      <c r="S23" s="55"/>
      <c r="T23" s="55"/>
      <c r="U23" s="83" t="str">
        <f>IF(V21&gt;=4,16-V21,IF(V21&gt;0,4-V21,""))</f>
        <v/>
      </c>
      <c r="V23" s="83"/>
      <c r="W23" s="83"/>
      <c r="X23" s="55" t="s">
        <v>5</v>
      </c>
      <c r="Y23" s="55"/>
      <c r="Z23" s="32" t="s">
        <v>15</v>
      </c>
      <c r="AA23" s="33"/>
      <c r="AB23" s="95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53"/>
    </row>
    <row r="24" spans="2:41" x14ac:dyDescent="0.4">
      <c r="B24" s="50">
        <v>4</v>
      </c>
      <c r="C24" s="51"/>
      <c r="D24" s="71"/>
      <c r="E24" s="72"/>
      <c r="F24" s="72"/>
      <c r="G24" s="72"/>
      <c r="H24" s="72"/>
      <c r="I24" s="72"/>
      <c r="J24" s="73"/>
      <c r="K24" s="74"/>
      <c r="L24" s="75"/>
      <c r="M24" s="75"/>
      <c r="N24" s="75"/>
      <c r="O24" s="76"/>
      <c r="P24" s="48" t="s">
        <v>12</v>
      </c>
      <c r="Q24" s="54"/>
      <c r="R24" s="54"/>
      <c r="S24" s="78"/>
      <c r="T24" s="78"/>
      <c r="U24" s="29" t="s">
        <v>11</v>
      </c>
      <c r="V24" s="78"/>
      <c r="W24" s="78"/>
      <c r="X24" s="29" t="s">
        <v>10</v>
      </c>
      <c r="Y24" s="78"/>
      <c r="Z24" s="78"/>
      <c r="AA24" s="30" t="s">
        <v>9</v>
      </c>
      <c r="AB24" s="84">
        <f>IFERROR(VLOOKUP(K24,$BI$2:$BJ$5,2,0),0)</f>
        <v>0</v>
      </c>
      <c r="AC24" s="85"/>
      <c r="AD24" s="85"/>
      <c r="AE24" s="85"/>
      <c r="AF24" s="85"/>
      <c r="AG24" s="85"/>
      <c r="AH24" s="31" t="s">
        <v>0</v>
      </c>
      <c r="AI24" s="84">
        <f>IFERROR(IF(VLOOKUP($Z$6,$AQ$2:$BG$4,11,0)*U26-AB24&gt;0,VLOOKUP($Z$6,$AQ$2:$BG$4,11,0)*U26-AB24,0),0)</f>
        <v>0</v>
      </c>
      <c r="AJ24" s="85"/>
      <c r="AK24" s="85"/>
      <c r="AL24" s="85"/>
      <c r="AM24" s="85"/>
      <c r="AN24" s="85"/>
      <c r="AO24" s="31" t="s">
        <v>0</v>
      </c>
    </row>
    <row r="25" spans="2:41" x14ac:dyDescent="0.4">
      <c r="B25" s="50"/>
      <c r="C25" s="51"/>
      <c r="D25" s="86"/>
      <c r="E25" s="87"/>
      <c r="F25" s="87"/>
      <c r="G25" s="87"/>
      <c r="H25" s="87"/>
      <c r="I25" s="87"/>
      <c r="J25" s="88"/>
      <c r="K25" s="77"/>
      <c r="L25" s="78"/>
      <c r="M25" s="78"/>
      <c r="N25" s="78"/>
      <c r="O25" s="79"/>
      <c r="P25" s="50" t="s">
        <v>8</v>
      </c>
      <c r="Q25" s="56"/>
      <c r="R25" s="56"/>
      <c r="S25" s="56"/>
      <c r="T25" s="56"/>
      <c r="U25" s="92"/>
      <c r="V25" s="92"/>
      <c r="W25" s="92"/>
      <c r="X25" s="92"/>
      <c r="Y25" s="92"/>
      <c r="Z25" s="56" t="s">
        <v>7</v>
      </c>
      <c r="AA25" s="51"/>
      <c r="AB25" s="93">
        <f>IF(AI24&gt;U25,U25,AI24)</f>
        <v>0</v>
      </c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49" t="s">
        <v>0</v>
      </c>
    </row>
    <row r="26" spans="2:41" x14ac:dyDescent="0.4">
      <c r="B26" s="52"/>
      <c r="C26" s="53"/>
      <c r="D26" s="89"/>
      <c r="E26" s="90"/>
      <c r="F26" s="90"/>
      <c r="G26" s="90"/>
      <c r="H26" s="90"/>
      <c r="I26" s="90"/>
      <c r="J26" s="91"/>
      <c r="K26" s="80"/>
      <c r="L26" s="81"/>
      <c r="M26" s="81"/>
      <c r="N26" s="81"/>
      <c r="O26" s="82"/>
      <c r="P26" s="52" t="s">
        <v>6</v>
      </c>
      <c r="Q26" s="55"/>
      <c r="R26" s="55"/>
      <c r="S26" s="55"/>
      <c r="T26" s="55"/>
      <c r="U26" s="83" t="str">
        <f>IF(V24&gt;=4,16-V24,IF(V24&gt;0,4-V24,""))</f>
        <v/>
      </c>
      <c r="V26" s="83"/>
      <c r="W26" s="83"/>
      <c r="X26" s="55" t="s">
        <v>5</v>
      </c>
      <c r="Y26" s="55"/>
      <c r="Z26" s="32" t="s">
        <v>15</v>
      </c>
      <c r="AA26" s="33"/>
      <c r="AB26" s="95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53"/>
    </row>
    <row r="27" spans="2:41" x14ac:dyDescent="0.4">
      <c r="B27" s="50">
        <v>5</v>
      </c>
      <c r="C27" s="51"/>
      <c r="D27" s="71"/>
      <c r="E27" s="72"/>
      <c r="F27" s="72"/>
      <c r="G27" s="72"/>
      <c r="H27" s="72"/>
      <c r="I27" s="72"/>
      <c r="J27" s="73"/>
      <c r="K27" s="74"/>
      <c r="L27" s="75"/>
      <c r="M27" s="75"/>
      <c r="N27" s="75"/>
      <c r="O27" s="76"/>
      <c r="P27" s="48" t="s">
        <v>12</v>
      </c>
      <c r="Q27" s="54"/>
      <c r="R27" s="54"/>
      <c r="S27" s="78"/>
      <c r="T27" s="78"/>
      <c r="U27" s="29" t="s">
        <v>11</v>
      </c>
      <c r="V27" s="78"/>
      <c r="W27" s="78"/>
      <c r="X27" s="29" t="s">
        <v>10</v>
      </c>
      <c r="Y27" s="78"/>
      <c r="Z27" s="78"/>
      <c r="AA27" s="30" t="s">
        <v>9</v>
      </c>
      <c r="AB27" s="84">
        <f>IFERROR(VLOOKUP(K27,$BI$2:$BJ$5,2,0),0)</f>
        <v>0</v>
      </c>
      <c r="AC27" s="85"/>
      <c r="AD27" s="85"/>
      <c r="AE27" s="85"/>
      <c r="AF27" s="85"/>
      <c r="AG27" s="85"/>
      <c r="AH27" s="31" t="s">
        <v>0</v>
      </c>
      <c r="AI27" s="84">
        <f>IFERROR(IF(VLOOKUP($Z$6,$AQ$2:$BG$4,11,0)*U29-AB27&gt;0,VLOOKUP($Z$6,$AQ$2:$BG$4,11,0)*U29-AB27,0),0)</f>
        <v>0</v>
      </c>
      <c r="AJ27" s="85"/>
      <c r="AK27" s="85"/>
      <c r="AL27" s="85"/>
      <c r="AM27" s="85"/>
      <c r="AN27" s="85"/>
      <c r="AO27" s="31" t="s">
        <v>0</v>
      </c>
    </row>
    <row r="28" spans="2:41" x14ac:dyDescent="0.4">
      <c r="B28" s="50"/>
      <c r="C28" s="51"/>
      <c r="D28" s="86"/>
      <c r="E28" s="87"/>
      <c r="F28" s="87"/>
      <c r="G28" s="87"/>
      <c r="H28" s="87"/>
      <c r="I28" s="87"/>
      <c r="J28" s="88"/>
      <c r="K28" s="77"/>
      <c r="L28" s="78"/>
      <c r="M28" s="78"/>
      <c r="N28" s="78"/>
      <c r="O28" s="79"/>
      <c r="P28" s="50" t="s">
        <v>8</v>
      </c>
      <c r="Q28" s="56"/>
      <c r="R28" s="56"/>
      <c r="S28" s="56"/>
      <c r="T28" s="56"/>
      <c r="U28" s="92"/>
      <c r="V28" s="92"/>
      <c r="W28" s="92"/>
      <c r="X28" s="92"/>
      <c r="Y28" s="92"/>
      <c r="Z28" s="56" t="s">
        <v>7</v>
      </c>
      <c r="AA28" s="51"/>
      <c r="AB28" s="93">
        <f>IF(AI27&gt;U28,U28,AI27)</f>
        <v>0</v>
      </c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49" t="s">
        <v>0</v>
      </c>
    </row>
    <row r="29" spans="2:41" x14ac:dyDescent="0.4">
      <c r="B29" s="52"/>
      <c r="C29" s="53"/>
      <c r="D29" s="89"/>
      <c r="E29" s="90"/>
      <c r="F29" s="90"/>
      <c r="G29" s="90"/>
      <c r="H29" s="90"/>
      <c r="I29" s="90"/>
      <c r="J29" s="91"/>
      <c r="K29" s="80"/>
      <c r="L29" s="81"/>
      <c r="M29" s="81"/>
      <c r="N29" s="81"/>
      <c r="O29" s="82"/>
      <c r="P29" s="52" t="s">
        <v>6</v>
      </c>
      <c r="Q29" s="55"/>
      <c r="R29" s="55"/>
      <c r="S29" s="55"/>
      <c r="T29" s="55"/>
      <c r="U29" s="83" t="str">
        <f>IF(V27&gt;=4,16-V27,IF(V27&gt;0,4-V27,""))</f>
        <v/>
      </c>
      <c r="V29" s="83"/>
      <c r="W29" s="83"/>
      <c r="X29" s="55" t="s">
        <v>5</v>
      </c>
      <c r="Y29" s="55"/>
      <c r="Z29" s="32" t="s">
        <v>15</v>
      </c>
      <c r="AA29" s="33"/>
      <c r="AB29" s="95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53"/>
    </row>
    <row r="30" spans="2:41" x14ac:dyDescent="0.4">
      <c r="B30" s="50">
        <v>6</v>
      </c>
      <c r="C30" s="51"/>
      <c r="D30" s="71"/>
      <c r="E30" s="72"/>
      <c r="F30" s="72"/>
      <c r="G30" s="72"/>
      <c r="H30" s="72"/>
      <c r="I30" s="72"/>
      <c r="J30" s="73"/>
      <c r="K30" s="74"/>
      <c r="L30" s="75"/>
      <c r="M30" s="75"/>
      <c r="N30" s="75"/>
      <c r="O30" s="76"/>
      <c r="P30" s="48" t="s">
        <v>12</v>
      </c>
      <c r="Q30" s="54"/>
      <c r="R30" s="54"/>
      <c r="S30" s="78"/>
      <c r="T30" s="78"/>
      <c r="U30" s="29" t="s">
        <v>11</v>
      </c>
      <c r="V30" s="78"/>
      <c r="W30" s="78"/>
      <c r="X30" s="29" t="s">
        <v>10</v>
      </c>
      <c r="Y30" s="78"/>
      <c r="Z30" s="78"/>
      <c r="AA30" s="30" t="s">
        <v>9</v>
      </c>
      <c r="AB30" s="84">
        <f>IFERROR(VLOOKUP(K30,$BI$2:$BJ$5,2,0),0)</f>
        <v>0</v>
      </c>
      <c r="AC30" s="85"/>
      <c r="AD30" s="85"/>
      <c r="AE30" s="85"/>
      <c r="AF30" s="85"/>
      <c r="AG30" s="85"/>
      <c r="AH30" s="31" t="s">
        <v>0</v>
      </c>
      <c r="AI30" s="84">
        <f>IFERROR(IF(VLOOKUP($Z$6,$AQ$2:$BG$4,11,0)*U32-AB30&gt;0,VLOOKUP($Z$6,$AQ$2:$BG$4,11,0)*U32-AB30,0),0)</f>
        <v>0</v>
      </c>
      <c r="AJ30" s="85"/>
      <c r="AK30" s="85"/>
      <c r="AL30" s="85"/>
      <c r="AM30" s="85"/>
      <c r="AN30" s="85"/>
      <c r="AO30" s="31" t="s">
        <v>0</v>
      </c>
    </row>
    <row r="31" spans="2:41" x14ac:dyDescent="0.4">
      <c r="B31" s="50"/>
      <c r="C31" s="51"/>
      <c r="D31" s="86"/>
      <c r="E31" s="87"/>
      <c r="F31" s="87"/>
      <c r="G31" s="87"/>
      <c r="H31" s="87"/>
      <c r="I31" s="87"/>
      <c r="J31" s="88"/>
      <c r="K31" s="77"/>
      <c r="L31" s="78"/>
      <c r="M31" s="78"/>
      <c r="N31" s="78"/>
      <c r="O31" s="79"/>
      <c r="P31" s="50" t="s">
        <v>8</v>
      </c>
      <c r="Q31" s="56"/>
      <c r="R31" s="56"/>
      <c r="S31" s="56"/>
      <c r="T31" s="56"/>
      <c r="U31" s="92"/>
      <c r="V31" s="92"/>
      <c r="W31" s="92"/>
      <c r="X31" s="92"/>
      <c r="Y31" s="92"/>
      <c r="Z31" s="56" t="s">
        <v>7</v>
      </c>
      <c r="AA31" s="51"/>
      <c r="AB31" s="93">
        <f>IF(AI30&gt;U31,U31,AI30)</f>
        <v>0</v>
      </c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49" t="s">
        <v>0</v>
      </c>
    </row>
    <row r="32" spans="2:41" x14ac:dyDescent="0.4">
      <c r="B32" s="52"/>
      <c r="C32" s="53"/>
      <c r="D32" s="89"/>
      <c r="E32" s="90"/>
      <c r="F32" s="90"/>
      <c r="G32" s="90"/>
      <c r="H32" s="90"/>
      <c r="I32" s="90"/>
      <c r="J32" s="91"/>
      <c r="K32" s="80"/>
      <c r="L32" s="81"/>
      <c r="M32" s="81"/>
      <c r="N32" s="81"/>
      <c r="O32" s="82"/>
      <c r="P32" s="52" t="s">
        <v>6</v>
      </c>
      <c r="Q32" s="55"/>
      <c r="R32" s="55"/>
      <c r="S32" s="55"/>
      <c r="T32" s="55"/>
      <c r="U32" s="83" t="str">
        <f>IF(V30&gt;=4,16-V30,IF(V30&gt;0,4-V30,""))</f>
        <v/>
      </c>
      <c r="V32" s="83"/>
      <c r="W32" s="83"/>
      <c r="X32" s="55" t="s">
        <v>5</v>
      </c>
      <c r="Y32" s="55"/>
      <c r="Z32" s="32" t="s">
        <v>14</v>
      </c>
      <c r="AA32" s="33"/>
      <c r="AB32" s="95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53"/>
    </row>
    <row r="33" spans="2:41" x14ac:dyDescent="0.4">
      <c r="B33" s="50">
        <v>7</v>
      </c>
      <c r="C33" s="51"/>
      <c r="D33" s="71"/>
      <c r="E33" s="72"/>
      <c r="F33" s="72"/>
      <c r="G33" s="72"/>
      <c r="H33" s="72"/>
      <c r="I33" s="72"/>
      <c r="J33" s="73"/>
      <c r="K33" s="74"/>
      <c r="L33" s="75"/>
      <c r="M33" s="75"/>
      <c r="N33" s="75"/>
      <c r="O33" s="76"/>
      <c r="P33" s="48" t="s">
        <v>12</v>
      </c>
      <c r="Q33" s="54"/>
      <c r="R33" s="54"/>
      <c r="S33" s="78"/>
      <c r="T33" s="78"/>
      <c r="U33" s="29" t="s">
        <v>11</v>
      </c>
      <c r="V33" s="78"/>
      <c r="W33" s="78"/>
      <c r="X33" s="29" t="s">
        <v>10</v>
      </c>
      <c r="Y33" s="78"/>
      <c r="Z33" s="78"/>
      <c r="AA33" s="30" t="s">
        <v>9</v>
      </c>
      <c r="AB33" s="84">
        <f>IFERROR(VLOOKUP(K33,$BI$2:$BJ$5,2,0),0)</f>
        <v>0</v>
      </c>
      <c r="AC33" s="85"/>
      <c r="AD33" s="85"/>
      <c r="AE33" s="85"/>
      <c r="AF33" s="85"/>
      <c r="AG33" s="85"/>
      <c r="AH33" s="31" t="s">
        <v>0</v>
      </c>
      <c r="AI33" s="84">
        <f>IFERROR(IF(VLOOKUP($Z$6,$AQ$2:$BG$4,11,0)*U35-AB33&gt;0,VLOOKUP($Z$6,$AQ$2:$BG$4,11,0)*U35-AB33,0),0)</f>
        <v>0</v>
      </c>
      <c r="AJ33" s="85"/>
      <c r="AK33" s="85"/>
      <c r="AL33" s="85"/>
      <c r="AM33" s="85"/>
      <c r="AN33" s="85"/>
      <c r="AO33" s="31" t="s">
        <v>0</v>
      </c>
    </row>
    <row r="34" spans="2:41" x14ac:dyDescent="0.4">
      <c r="B34" s="50"/>
      <c r="C34" s="51"/>
      <c r="D34" s="86"/>
      <c r="E34" s="87"/>
      <c r="F34" s="87"/>
      <c r="G34" s="87"/>
      <c r="H34" s="87"/>
      <c r="I34" s="87"/>
      <c r="J34" s="88"/>
      <c r="K34" s="77"/>
      <c r="L34" s="78"/>
      <c r="M34" s="78"/>
      <c r="N34" s="78"/>
      <c r="O34" s="79"/>
      <c r="P34" s="50" t="s">
        <v>8</v>
      </c>
      <c r="Q34" s="56"/>
      <c r="R34" s="56"/>
      <c r="S34" s="56"/>
      <c r="T34" s="56"/>
      <c r="U34" s="92"/>
      <c r="V34" s="92"/>
      <c r="W34" s="92"/>
      <c r="X34" s="92"/>
      <c r="Y34" s="92"/>
      <c r="Z34" s="56" t="s">
        <v>7</v>
      </c>
      <c r="AA34" s="51"/>
      <c r="AB34" s="93">
        <f>IF(AI33&gt;U34,U34,AI33)</f>
        <v>0</v>
      </c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49" t="s">
        <v>0</v>
      </c>
    </row>
    <row r="35" spans="2:41" x14ac:dyDescent="0.4">
      <c r="B35" s="52"/>
      <c r="C35" s="53"/>
      <c r="D35" s="89"/>
      <c r="E35" s="90"/>
      <c r="F35" s="90"/>
      <c r="G35" s="90"/>
      <c r="H35" s="90"/>
      <c r="I35" s="90"/>
      <c r="J35" s="91"/>
      <c r="K35" s="80"/>
      <c r="L35" s="81"/>
      <c r="M35" s="81"/>
      <c r="N35" s="81"/>
      <c r="O35" s="82"/>
      <c r="P35" s="52" t="s">
        <v>6</v>
      </c>
      <c r="Q35" s="55"/>
      <c r="R35" s="55"/>
      <c r="S35" s="55"/>
      <c r="T35" s="55"/>
      <c r="U35" s="83" t="str">
        <f>IF(V33&gt;=4,16-V33,IF(V33&gt;0,4-V33,""))</f>
        <v/>
      </c>
      <c r="V35" s="83"/>
      <c r="W35" s="83"/>
      <c r="X35" s="55" t="s">
        <v>5</v>
      </c>
      <c r="Y35" s="55"/>
      <c r="Z35" s="32" t="s">
        <v>16</v>
      </c>
      <c r="AA35" s="33"/>
      <c r="AB35" s="95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53"/>
    </row>
    <row r="36" spans="2:41" x14ac:dyDescent="0.4">
      <c r="B36" s="50">
        <v>8</v>
      </c>
      <c r="C36" s="51"/>
      <c r="D36" s="71"/>
      <c r="E36" s="72"/>
      <c r="F36" s="72"/>
      <c r="G36" s="72"/>
      <c r="H36" s="72"/>
      <c r="I36" s="72"/>
      <c r="J36" s="73"/>
      <c r="K36" s="74"/>
      <c r="L36" s="75"/>
      <c r="M36" s="75"/>
      <c r="N36" s="75"/>
      <c r="O36" s="76"/>
      <c r="P36" s="48" t="s">
        <v>12</v>
      </c>
      <c r="Q36" s="54"/>
      <c r="R36" s="54"/>
      <c r="S36" s="78"/>
      <c r="T36" s="78"/>
      <c r="U36" s="29" t="s">
        <v>11</v>
      </c>
      <c r="V36" s="78"/>
      <c r="W36" s="78"/>
      <c r="X36" s="29" t="s">
        <v>10</v>
      </c>
      <c r="Y36" s="78"/>
      <c r="Z36" s="78"/>
      <c r="AA36" s="30" t="s">
        <v>9</v>
      </c>
      <c r="AB36" s="84">
        <f>IFERROR(VLOOKUP(K36,$BI$2:$BJ$5,2,0),0)</f>
        <v>0</v>
      </c>
      <c r="AC36" s="85"/>
      <c r="AD36" s="85"/>
      <c r="AE36" s="85"/>
      <c r="AF36" s="85"/>
      <c r="AG36" s="85"/>
      <c r="AH36" s="31" t="s">
        <v>0</v>
      </c>
      <c r="AI36" s="84">
        <f>IFERROR(IF(VLOOKUP($Z$6,$AQ$2:$BG$4,11,0)*U38-AB36&gt;0,VLOOKUP($Z$6,$AQ$2:$BG$4,11,0)*U38-AB36,0),0)</f>
        <v>0</v>
      </c>
      <c r="AJ36" s="85"/>
      <c r="AK36" s="85"/>
      <c r="AL36" s="85"/>
      <c r="AM36" s="85"/>
      <c r="AN36" s="85"/>
      <c r="AO36" s="31" t="s">
        <v>0</v>
      </c>
    </row>
    <row r="37" spans="2:41" x14ac:dyDescent="0.4">
      <c r="B37" s="50"/>
      <c r="C37" s="51"/>
      <c r="D37" s="86"/>
      <c r="E37" s="87"/>
      <c r="F37" s="87"/>
      <c r="G37" s="87"/>
      <c r="H37" s="87"/>
      <c r="I37" s="87"/>
      <c r="J37" s="88"/>
      <c r="K37" s="77"/>
      <c r="L37" s="78"/>
      <c r="M37" s="78"/>
      <c r="N37" s="78"/>
      <c r="O37" s="79"/>
      <c r="P37" s="50" t="s">
        <v>8</v>
      </c>
      <c r="Q37" s="56"/>
      <c r="R37" s="56"/>
      <c r="S37" s="56"/>
      <c r="T37" s="56"/>
      <c r="U37" s="92"/>
      <c r="V37" s="92"/>
      <c r="W37" s="92"/>
      <c r="X37" s="92"/>
      <c r="Y37" s="92"/>
      <c r="Z37" s="56" t="s">
        <v>7</v>
      </c>
      <c r="AA37" s="51"/>
      <c r="AB37" s="93">
        <f>IF(AI36&gt;U37,U37,AI36)</f>
        <v>0</v>
      </c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49" t="s">
        <v>0</v>
      </c>
    </row>
    <row r="38" spans="2:41" x14ac:dyDescent="0.4">
      <c r="B38" s="52"/>
      <c r="C38" s="53"/>
      <c r="D38" s="89"/>
      <c r="E38" s="90"/>
      <c r="F38" s="90"/>
      <c r="G38" s="90"/>
      <c r="H38" s="90"/>
      <c r="I38" s="90"/>
      <c r="J38" s="91"/>
      <c r="K38" s="80"/>
      <c r="L38" s="81"/>
      <c r="M38" s="81"/>
      <c r="N38" s="81"/>
      <c r="O38" s="82"/>
      <c r="P38" s="52" t="s">
        <v>6</v>
      </c>
      <c r="Q38" s="55"/>
      <c r="R38" s="55"/>
      <c r="S38" s="55"/>
      <c r="T38" s="55"/>
      <c r="U38" s="83" t="str">
        <f>IF(V36&gt;=4,16-V36,IF(V36&gt;0,4-V36,""))</f>
        <v/>
      </c>
      <c r="V38" s="83"/>
      <c r="W38" s="83"/>
      <c r="X38" s="55" t="s">
        <v>5</v>
      </c>
      <c r="Y38" s="55"/>
      <c r="Z38" s="32" t="s">
        <v>13</v>
      </c>
      <c r="AA38" s="33"/>
      <c r="AB38" s="95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53"/>
    </row>
    <row r="39" spans="2:41" x14ac:dyDescent="0.4">
      <c r="B39" s="50">
        <v>9</v>
      </c>
      <c r="C39" s="51"/>
      <c r="D39" s="71"/>
      <c r="E39" s="72"/>
      <c r="F39" s="72"/>
      <c r="G39" s="72"/>
      <c r="H39" s="72"/>
      <c r="I39" s="72"/>
      <c r="J39" s="73"/>
      <c r="K39" s="74"/>
      <c r="L39" s="75"/>
      <c r="M39" s="75"/>
      <c r="N39" s="75"/>
      <c r="O39" s="76"/>
      <c r="P39" s="48" t="s">
        <v>12</v>
      </c>
      <c r="Q39" s="54"/>
      <c r="R39" s="54"/>
      <c r="S39" s="78"/>
      <c r="T39" s="78"/>
      <c r="U39" s="29" t="s">
        <v>11</v>
      </c>
      <c r="V39" s="78"/>
      <c r="W39" s="78"/>
      <c r="X39" s="29" t="s">
        <v>10</v>
      </c>
      <c r="Y39" s="78"/>
      <c r="Z39" s="78"/>
      <c r="AA39" s="30" t="s">
        <v>9</v>
      </c>
      <c r="AB39" s="84">
        <f>IFERROR(VLOOKUP(K39,$BI$2:$BJ$5,2,0),0)</f>
        <v>0</v>
      </c>
      <c r="AC39" s="85"/>
      <c r="AD39" s="85"/>
      <c r="AE39" s="85"/>
      <c r="AF39" s="85"/>
      <c r="AG39" s="85"/>
      <c r="AH39" s="31" t="s">
        <v>0</v>
      </c>
      <c r="AI39" s="84">
        <f>IFERROR(IF(VLOOKUP($Z$6,$AQ$2:$BG$4,11,0)*U41-AB39&gt;0,VLOOKUP($Z$6,$AQ$2:$BG$4,11,0)*U41-AB39,0),0)</f>
        <v>0</v>
      </c>
      <c r="AJ39" s="85"/>
      <c r="AK39" s="85"/>
      <c r="AL39" s="85"/>
      <c r="AM39" s="85"/>
      <c r="AN39" s="85"/>
      <c r="AO39" s="31" t="s">
        <v>0</v>
      </c>
    </row>
    <row r="40" spans="2:41" x14ac:dyDescent="0.4">
      <c r="B40" s="50"/>
      <c r="C40" s="51"/>
      <c r="D40" s="86"/>
      <c r="E40" s="87"/>
      <c r="F40" s="87"/>
      <c r="G40" s="87"/>
      <c r="H40" s="87"/>
      <c r="I40" s="87"/>
      <c r="J40" s="88"/>
      <c r="K40" s="77"/>
      <c r="L40" s="78"/>
      <c r="M40" s="78"/>
      <c r="N40" s="78"/>
      <c r="O40" s="79"/>
      <c r="P40" s="50" t="s">
        <v>8</v>
      </c>
      <c r="Q40" s="56"/>
      <c r="R40" s="56"/>
      <c r="S40" s="56"/>
      <c r="T40" s="56"/>
      <c r="U40" s="92"/>
      <c r="V40" s="92"/>
      <c r="W40" s="92"/>
      <c r="X40" s="92"/>
      <c r="Y40" s="92"/>
      <c r="Z40" s="56" t="s">
        <v>7</v>
      </c>
      <c r="AA40" s="51"/>
      <c r="AB40" s="93">
        <f>IF(AI39&gt;U40,U40,AI39)</f>
        <v>0</v>
      </c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49" t="s">
        <v>0</v>
      </c>
    </row>
    <row r="41" spans="2:41" x14ac:dyDescent="0.4">
      <c r="B41" s="52"/>
      <c r="C41" s="53"/>
      <c r="D41" s="89"/>
      <c r="E41" s="90"/>
      <c r="F41" s="90"/>
      <c r="G41" s="90"/>
      <c r="H41" s="90"/>
      <c r="I41" s="90"/>
      <c r="J41" s="91"/>
      <c r="K41" s="80"/>
      <c r="L41" s="81"/>
      <c r="M41" s="81"/>
      <c r="N41" s="81"/>
      <c r="O41" s="82"/>
      <c r="P41" s="52" t="s">
        <v>6</v>
      </c>
      <c r="Q41" s="55"/>
      <c r="R41" s="55"/>
      <c r="S41" s="55"/>
      <c r="T41" s="55"/>
      <c r="U41" s="83" t="str">
        <f>IF(V39&gt;=4,16-V39,IF(V39&gt;0,4-V39,""))</f>
        <v/>
      </c>
      <c r="V41" s="83"/>
      <c r="W41" s="83"/>
      <c r="X41" s="55" t="s">
        <v>5</v>
      </c>
      <c r="Y41" s="55"/>
      <c r="Z41" s="32" t="s">
        <v>15</v>
      </c>
      <c r="AA41" s="33"/>
      <c r="AB41" s="95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53"/>
    </row>
    <row r="42" spans="2:41" x14ac:dyDescent="0.4">
      <c r="B42" s="50">
        <v>10</v>
      </c>
      <c r="C42" s="51"/>
      <c r="D42" s="71"/>
      <c r="E42" s="72"/>
      <c r="F42" s="72"/>
      <c r="G42" s="72"/>
      <c r="H42" s="72"/>
      <c r="I42" s="72"/>
      <c r="J42" s="73"/>
      <c r="K42" s="74"/>
      <c r="L42" s="75"/>
      <c r="M42" s="75"/>
      <c r="N42" s="75"/>
      <c r="O42" s="76"/>
      <c r="P42" s="48" t="s">
        <v>12</v>
      </c>
      <c r="Q42" s="54"/>
      <c r="R42" s="54"/>
      <c r="S42" s="78"/>
      <c r="T42" s="78"/>
      <c r="U42" s="29" t="s">
        <v>11</v>
      </c>
      <c r="V42" s="78"/>
      <c r="W42" s="78"/>
      <c r="X42" s="29" t="s">
        <v>10</v>
      </c>
      <c r="Y42" s="78"/>
      <c r="Z42" s="78"/>
      <c r="AA42" s="30" t="s">
        <v>9</v>
      </c>
      <c r="AB42" s="84">
        <f>IFERROR(VLOOKUP(K42,$BI$2:$BJ$5,2,0),0)</f>
        <v>0</v>
      </c>
      <c r="AC42" s="85"/>
      <c r="AD42" s="85"/>
      <c r="AE42" s="85"/>
      <c r="AF42" s="85"/>
      <c r="AG42" s="85"/>
      <c r="AH42" s="31" t="s">
        <v>0</v>
      </c>
      <c r="AI42" s="84">
        <f>IFERROR(IF(VLOOKUP($Z$6,$AQ$2:$BG$4,11,0)*U44-AB42&gt;0,VLOOKUP($Z$6,$AQ$2:$BG$4,11,0)*U44-AB42,0),0)</f>
        <v>0</v>
      </c>
      <c r="AJ42" s="85"/>
      <c r="AK42" s="85"/>
      <c r="AL42" s="85"/>
      <c r="AM42" s="85"/>
      <c r="AN42" s="85"/>
      <c r="AO42" s="31" t="s">
        <v>0</v>
      </c>
    </row>
    <row r="43" spans="2:41" x14ac:dyDescent="0.4">
      <c r="B43" s="50"/>
      <c r="C43" s="51"/>
      <c r="D43" s="86"/>
      <c r="E43" s="87"/>
      <c r="F43" s="87"/>
      <c r="G43" s="87"/>
      <c r="H43" s="87"/>
      <c r="I43" s="87"/>
      <c r="J43" s="88"/>
      <c r="K43" s="77"/>
      <c r="L43" s="78"/>
      <c r="M43" s="78"/>
      <c r="N43" s="78"/>
      <c r="O43" s="79"/>
      <c r="P43" s="50" t="s">
        <v>8</v>
      </c>
      <c r="Q43" s="56"/>
      <c r="R43" s="56"/>
      <c r="S43" s="56"/>
      <c r="T43" s="56"/>
      <c r="U43" s="92"/>
      <c r="V43" s="92"/>
      <c r="W43" s="92"/>
      <c r="X43" s="92"/>
      <c r="Y43" s="92"/>
      <c r="Z43" s="56" t="s">
        <v>7</v>
      </c>
      <c r="AA43" s="51"/>
      <c r="AB43" s="93">
        <f>IF(AI42&gt;U43,U43,AI42)</f>
        <v>0</v>
      </c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49" t="s">
        <v>0</v>
      </c>
    </row>
    <row r="44" spans="2:41" x14ac:dyDescent="0.4">
      <c r="B44" s="52"/>
      <c r="C44" s="53"/>
      <c r="D44" s="89"/>
      <c r="E44" s="90"/>
      <c r="F44" s="90"/>
      <c r="G44" s="90"/>
      <c r="H44" s="90"/>
      <c r="I44" s="90"/>
      <c r="J44" s="91"/>
      <c r="K44" s="80"/>
      <c r="L44" s="81"/>
      <c r="M44" s="81"/>
      <c r="N44" s="81"/>
      <c r="O44" s="82"/>
      <c r="P44" s="52" t="s">
        <v>6</v>
      </c>
      <c r="Q44" s="55"/>
      <c r="R44" s="55"/>
      <c r="S44" s="55"/>
      <c r="T44" s="55"/>
      <c r="U44" s="83" t="str">
        <f>IF(V42&gt;=4,16-V42,IF(V42&gt;0,4-V42,""))</f>
        <v/>
      </c>
      <c r="V44" s="83"/>
      <c r="W44" s="83"/>
      <c r="X44" s="55" t="s">
        <v>5</v>
      </c>
      <c r="Y44" s="55"/>
      <c r="Z44" s="32" t="s">
        <v>13</v>
      </c>
      <c r="AA44" s="33"/>
      <c r="AB44" s="95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53"/>
    </row>
    <row r="45" spans="2:41" x14ac:dyDescent="0.4">
      <c r="B45" s="50">
        <v>11</v>
      </c>
      <c r="C45" s="51"/>
      <c r="D45" s="71"/>
      <c r="E45" s="72"/>
      <c r="F45" s="72"/>
      <c r="G45" s="72"/>
      <c r="H45" s="72"/>
      <c r="I45" s="72"/>
      <c r="J45" s="73"/>
      <c r="K45" s="74"/>
      <c r="L45" s="75"/>
      <c r="M45" s="75"/>
      <c r="N45" s="75"/>
      <c r="O45" s="76"/>
      <c r="P45" s="48" t="s">
        <v>12</v>
      </c>
      <c r="Q45" s="54"/>
      <c r="R45" s="54"/>
      <c r="S45" s="78"/>
      <c r="T45" s="78"/>
      <c r="U45" s="29" t="s">
        <v>11</v>
      </c>
      <c r="V45" s="78"/>
      <c r="W45" s="78"/>
      <c r="X45" s="29" t="s">
        <v>10</v>
      </c>
      <c r="Y45" s="78"/>
      <c r="Z45" s="78"/>
      <c r="AA45" s="30" t="s">
        <v>9</v>
      </c>
      <c r="AB45" s="84">
        <f>IFERROR(VLOOKUP(K45,$BI$2:$BJ$5,2,0),0)</f>
        <v>0</v>
      </c>
      <c r="AC45" s="85"/>
      <c r="AD45" s="85"/>
      <c r="AE45" s="85"/>
      <c r="AF45" s="85"/>
      <c r="AG45" s="85"/>
      <c r="AH45" s="31" t="s">
        <v>0</v>
      </c>
      <c r="AI45" s="84">
        <f>IFERROR(IF(VLOOKUP($Z$6,$AQ$2:$BG$4,11,0)*U47-AB45&gt;0,VLOOKUP($Z$6,$AQ$2:$BG$4,11,0)*U47-AB45,0),0)</f>
        <v>0</v>
      </c>
      <c r="AJ45" s="85"/>
      <c r="AK45" s="85"/>
      <c r="AL45" s="85"/>
      <c r="AM45" s="85"/>
      <c r="AN45" s="85"/>
      <c r="AO45" s="31" t="s">
        <v>0</v>
      </c>
    </row>
    <row r="46" spans="2:41" x14ac:dyDescent="0.4">
      <c r="B46" s="50"/>
      <c r="C46" s="51"/>
      <c r="D46" s="86"/>
      <c r="E46" s="87"/>
      <c r="F46" s="87"/>
      <c r="G46" s="87"/>
      <c r="H46" s="87"/>
      <c r="I46" s="87"/>
      <c r="J46" s="88"/>
      <c r="K46" s="77"/>
      <c r="L46" s="78"/>
      <c r="M46" s="78"/>
      <c r="N46" s="78"/>
      <c r="O46" s="79"/>
      <c r="P46" s="50" t="s">
        <v>8</v>
      </c>
      <c r="Q46" s="56"/>
      <c r="R46" s="56"/>
      <c r="S46" s="56"/>
      <c r="T46" s="56"/>
      <c r="U46" s="92"/>
      <c r="V46" s="92"/>
      <c r="W46" s="92"/>
      <c r="X46" s="92"/>
      <c r="Y46" s="92"/>
      <c r="Z46" s="56" t="s">
        <v>7</v>
      </c>
      <c r="AA46" s="51"/>
      <c r="AB46" s="93">
        <f>IF(AI45&gt;U46,U46,AI45)</f>
        <v>0</v>
      </c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49" t="s">
        <v>0</v>
      </c>
    </row>
    <row r="47" spans="2:41" x14ac:dyDescent="0.4">
      <c r="B47" s="52"/>
      <c r="C47" s="53"/>
      <c r="D47" s="89"/>
      <c r="E47" s="90"/>
      <c r="F47" s="90"/>
      <c r="G47" s="90"/>
      <c r="H47" s="90"/>
      <c r="I47" s="90"/>
      <c r="J47" s="91"/>
      <c r="K47" s="80"/>
      <c r="L47" s="81"/>
      <c r="M47" s="81"/>
      <c r="N47" s="81"/>
      <c r="O47" s="82"/>
      <c r="P47" s="52" t="s">
        <v>6</v>
      </c>
      <c r="Q47" s="55"/>
      <c r="R47" s="55"/>
      <c r="S47" s="55"/>
      <c r="T47" s="55"/>
      <c r="U47" s="83" t="str">
        <f>IF(V45&gt;=4,16-V45,IF(V45&gt;0,4-V45,""))</f>
        <v/>
      </c>
      <c r="V47" s="83"/>
      <c r="W47" s="83"/>
      <c r="X47" s="55" t="s">
        <v>5</v>
      </c>
      <c r="Y47" s="55"/>
      <c r="Z47" s="32" t="s">
        <v>14</v>
      </c>
      <c r="AA47" s="33"/>
      <c r="AB47" s="95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53"/>
    </row>
    <row r="48" spans="2:41" x14ac:dyDescent="0.4">
      <c r="B48" s="50">
        <v>12</v>
      </c>
      <c r="C48" s="51"/>
      <c r="D48" s="71"/>
      <c r="E48" s="72"/>
      <c r="F48" s="72"/>
      <c r="G48" s="72"/>
      <c r="H48" s="72"/>
      <c r="I48" s="72"/>
      <c r="J48" s="73"/>
      <c r="K48" s="74"/>
      <c r="L48" s="75"/>
      <c r="M48" s="75"/>
      <c r="N48" s="75"/>
      <c r="O48" s="76"/>
      <c r="P48" s="48" t="s">
        <v>12</v>
      </c>
      <c r="Q48" s="54"/>
      <c r="R48" s="54"/>
      <c r="S48" s="78"/>
      <c r="T48" s="78"/>
      <c r="U48" s="29" t="s">
        <v>11</v>
      </c>
      <c r="V48" s="78"/>
      <c r="W48" s="78"/>
      <c r="X48" s="29" t="s">
        <v>10</v>
      </c>
      <c r="Y48" s="78"/>
      <c r="Z48" s="78"/>
      <c r="AA48" s="30" t="s">
        <v>9</v>
      </c>
      <c r="AB48" s="84">
        <f>IFERROR(VLOOKUP(K48,$BI$2:$BJ$5,2,0),0)</f>
        <v>0</v>
      </c>
      <c r="AC48" s="85"/>
      <c r="AD48" s="85"/>
      <c r="AE48" s="85"/>
      <c r="AF48" s="85"/>
      <c r="AG48" s="85"/>
      <c r="AH48" s="31" t="s">
        <v>0</v>
      </c>
      <c r="AI48" s="84">
        <f>IFERROR(IF(VLOOKUP($Z$6,$AQ$2:$BG$4,11,0)*U50-AB48&gt;0,VLOOKUP($Z$6,$AQ$2:$BG$4,11,0)*U50-AB48,0),0)</f>
        <v>0</v>
      </c>
      <c r="AJ48" s="85"/>
      <c r="AK48" s="85"/>
      <c r="AL48" s="85"/>
      <c r="AM48" s="85"/>
      <c r="AN48" s="85"/>
      <c r="AO48" s="31" t="s">
        <v>0</v>
      </c>
    </row>
    <row r="49" spans="2:41" x14ac:dyDescent="0.4">
      <c r="B49" s="50"/>
      <c r="C49" s="51"/>
      <c r="D49" s="86"/>
      <c r="E49" s="87"/>
      <c r="F49" s="87"/>
      <c r="G49" s="87"/>
      <c r="H49" s="87"/>
      <c r="I49" s="87"/>
      <c r="J49" s="88"/>
      <c r="K49" s="77"/>
      <c r="L49" s="78"/>
      <c r="M49" s="78"/>
      <c r="N49" s="78"/>
      <c r="O49" s="79"/>
      <c r="P49" s="50" t="s">
        <v>8</v>
      </c>
      <c r="Q49" s="56"/>
      <c r="R49" s="56"/>
      <c r="S49" s="56"/>
      <c r="T49" s="56"/>
      <c r="U49" s="92"/>
      <c r="V49" s="92"/>
      <c r="W49" s="92"/>
      <c r="X49" s="92"/>
      <c r="Y49" s="92"/>
      <c r="Z49" s="56" t="s">
        <v>7</v>
      </c>
      <c r="AA49" s="51"/>
      <c r="AB49" s="93">
        <f>IF(AI48&gt;U49,U49,AI48)</f>
        <v>0</v>
      </c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49" t="s">
        <v>0</v>
      </c>
    </row>
    <row r="50" spans="2:41" x14ac:dyDescent="0.4">
      <c r="B50" s="52"/>
      <c r="C50" s="53"/>
      <c r="D50" s="89"/>
      <c r="E50" s="90"/>
      <c r="F50" s="90"/>
      <c r="G50" s="90"/>
      <c r="H50" s="90"/>
      <c r="I50" s="90"/>
      <c r="J50" s="91"/>
      <c r="K50" s="80"/>
      <c r="L50" s="81"/>
      <c r="M50" s="81"/>
      <c r="N50" s="81"/>
      <c r="O50" s="82"/>
      <c r="P50" s="52" t="s">
        <v>6</v>
      </c>
      <c r="Q50" s="55"/>
      <c r="R50" s="55"/>
      <c r="S50" s="55"/>
      <c r="T50" s="55"/>
      <c r="U50" s="83" t="str">
        <f>IF(V48&gt;=4,16-V48,IF(V48&gt;0,4-V48,""))</f>
        <v/>
      </c>
      <c r="V50" s="83"/>
      <c r="W50" s="83"/>
      <c r="X50" s="55" t="s">
        <v>5</v>
      </c>
      <c r="Y50" s="55"/>
      <c r="Z50" s="32" t="s">
        <v>4</v>
      </c>
      <c r="AA50" s="33"/>
      <c r="AB50" s="95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53"/>
    </row>
    <row r="51" spans="2:41" x14ac:dyDescent="0.4">
      <c r="B51" s="50">
        <v>13</v>
      </c>
      <c r="C51" s="51"/>
      <c r="D51" s="71"/>
      <c r="E51" s="72"/>
      <c r="F51" s="72"/>
      <c r="G51" s="72"/>
      <c r="H51" s="72"/>
      <c r="I51" s="72"/>
      <c r="J51" s="73"/>
      <c r="K51" s="74"/>
      <c r="L51" s="75"/>
      <c r="M51" s="75"/>
      <c r="N51" s="75"/>
      <c r="O51" s="76"/>
      <c r="P51" s="48" t="s">
        <v>12</v>
      </c>
      <c r="Q51" s="54"/>
      <c r="R51" s="54"/>
      <c r="S51" s="78"/>
      <c r="T51" s="78"/>
      <c r="U51" s="29" t="s">
        <v>11</v>
      </c>
      <c r="V51" s="78"/>
      <c r="W51" s="78"/>
      <c r="X51" s="29" t="s">
        <v>10</v>
      </c>
      <c r="Y51" s="78"/>
      <c r="Z51" s="78"/>
      <c r="AA51" s="30" t="s">
        <v>9</v>
      </c>
      <c r="AB51" s="84">
        <f>IFERROR(VLOOKUP(K51,$BI$2:$BJ$5,2,0),0)</f>
        <v>0</v>
      </c>
      <c r="AC51" s="85"/>
      <c r="AD51" s="85"/>
      <c r="AE51" s="85"/>
      <c r="AF51" s="85"/>
      <c r="AG51" s="85"/>
      <c r="AH51" s="31" t="s">
        <v>0</v>
      </c>
      <c r="AI51" s="84">
        <f>IFERROR(IF(VLOOKUP($Z$6,$AQ$2:$BG$4,11,0)*U53-AB51&gt;0,VLOOKUP($Z$6,$AQ$2:$BG$4,11,0)*U53-AB51,0),0)</f>
        <v>0</v>
      </c>
      <c r="AJ51" s="85"/>
      <c r="AK51" s="85"/>
      <c r="AL51" s="85"/>
      <c r="AM51" s="85"/>
      <c r="AN51" s="85"/>
      <c r="AO51" s="31" t="s">
        <v>0</v>
      </c>
    </row>
    <row r="52" spans="2:41" x14ac:dyDescent="0.4">
      <c r="B52" s="50"/>
      <c r="C52" s="51"/>
      <c r="D52" s="86"/>
      <c r="E52" s="87"/>
      <c r="F52" s="87"/>
      <c r="G52" s="87"/>
      <c r="H52" s="87"/>
      <c r="I52" s="87"/>
      <c r="J52" s="88"/>
      <c r="K52" s="77"/>
      <c r="L52" s="78"/>
      <c r="M52" s="78"/>
      <c r="N52" s="78"/>
      <c r="O52" s="79"/>
      <c r="P52" s="50" t="s">
        <v>8</v>
      </c>
      <c r="Q52" s="56"/>
      <c r="R52" s="56"/>
      <c r="S52" s="56"/>
      <c r="T52" s="56"/>
      <c r="U52" s="92"/>
      <c r="V52" s="92"/>
      <c r="W52" s="92"/>
      <c r="X52" s="92"/>
      <c r="Y52" s="92"/>
      <c r="Z52" s="56" t="s">
        <v>7</v>
      </c>
      <c r="AA52" s="51"/>
      <c r="AB52" s="93">
        <f>IF(AI51&gt;U52,U52,AI51)</f>
        <v>0</v>
      </c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49" t="s">
        <v>0</v>
      </c>
    </row>
    <row r="53" spans="2:41" x14ac:dyDescent="0.4">
      <c r="B53" s="52"/>
      <c r="C53" s="53"/>
      <c r="D53" s="89"/>
      <c r="E53" s="90"/>
      <c r="F53" s="90"/>
      <c r="G53" s="90"/>
      <c r="H53" s="90"/>
      <c r="I53" s="90"/>
      <c r="J53" s="91"/>
      <c r="K53" s="80"/>
      <c r="L53" s="81"/>
      <c r="M53" s="81"/>
      <c r="N53" s="81"/>
      <c r="O53" s="82"/>
      <c r="P53" s="52" t="s">
        <v>6</v>
      </c>
      <c r="Q53" s="55"/>
      <c r="R53" s="55"/>
      <c r="S53" s="55"/>
      <c r="T53" s="55"/>
      <c r="U53" s="83" t="str">
        <f>IF(V51&gt;=4,16-V51,IF(V51&gt;0,4-V51,""))</f>
        <v/>
      </c>
      <c r="V53" s="83"/>
      <c r="W53" s="83"/>
      <c r="X53" s="55" t="s">
        <v>5</v>
      </c>
      <c r="Y53" s="55"/>
      <c r="Z53" s="32" t="s">
        <v>14</v>
      </c>
      <c r="AA53" s="33"/>
      <c r="AB53" s="95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53"/>
    </row>
    <row r="54" spans="2:41" x14ac:dyDescent="0.4">
      <c r="B54" s="50">
        <v>14</v>
      </c>
      <c r="C54" s="51"/>
      <c r="D54" s="71"/>
      <c r="E54" s="72"/>
      <c r="F54" s="72"/>
      <c r="G54" s="72"/>
      <c r="H54" s="72"/>
      <c r="I54" s="72"/>
      <c r="J54" s="73"/>
      <c r="K54" s="74"/>
      <c r="L54" s="75"/>
      <c r="M54" s="75"/>
      <c r="N54" s="75"/>
      <c r="O54" s="76"/>
      <c r="P54" s="48" t="s">
        <v>12</v>
      </c>
      <c r="Q54" s="54"/>
      <c r="R54" s="54"/>
      <c r="S54" s="78"/>
      <c r="T54" s="78"/>
      <c r="U54" s="29" t="s">
        <v>11</v>
      </c>
      <c r="V54" s="78"/>
      <c r="W54" s="78"/>
      <c r="X54" s="29" t="s">
        <v>10</v>
      </c>
      <c r="Y54" s="78"/>
      <c r="Z54" s="78"/>
      <c r="AA54" s="30" t="s">
        <v>9</v>
      </c>
      <c r="AB54" s="84">
        <f>IFERROR(VLOOKUP(K54,$BI$2:$BJ$5,2,0),0)</f>
        <v>0</v>
      </c>
      <c r="AC54" s="85"/>
      <c r="AD54" s="85"/>
      <c r="AE54" s="85"/>
      <c r="AF54" s="85"/>
      <c r="AG54" s="85"/>
      <c r="AH54" s="31" t="s">
        <v>0</v>
      </c>
      <c r="AI54" s="84">
        <f>IFERROR(IF(VLOOKUP($Z$6,$AQ$2:$BG$4,11,0)*U56-AB54&gt;0,VLOOKUP($Z$6,$AQ$2:$BG$4,11,0)*U56-AB54,0),0)</f>
        <v>0</v>
      </c>
      <c r="AJ54" s="85"/>
      <c r="AK54" s="85"/>
      <c r="AL54" s="85"/>
      <c r="AM54" s="85"/>
      <c r="AN54" s="85"/>
      <c r="AO54" s="31" t="s">
        <v>0</v>
      </c>
    </row>
    <row r="55" spans="2:41" x14ac:dyDescent="0.4">
      <c r="B55" s="50"/>
      <c r="C55" s="51"/>
      <c r="D55" s="86"/>
      <c r="E55" s="87"/>
      <c r="F55" s="87"/>
      <c r="G55" s="87"/>
      <c r="H55" s="87"/>
      <c r="I55" s="87"/>
      <c r="J55" s="88"/>
      <c r="K55" s="77"/>
      <c r="L55" s="78"/>
      <c r="M55" s="78"/>
      <c r="N55" s="78"/>
      <c r="O55" s="79"/>
      <c r="P55" s="50" t="s">
        <v>8</v>
      </c>
      <c r="Q55" s="56"/>
      <c r="R55" s="56"/>
      <c r="S55" s="56"/>
      <c r="T55" s="56"/>
      <c r="U55" s="92"/>
      <c r="V55" s="92"/>
      <c r="W55" s="92"/>
      <c r="X55" s="92"/>
      <c r="Y55" s="92"/>
      <c r="Z55" s="56" t="s">
        <v>7</v>
      </c>
      <c r="AA55" s="51"/>
      <c r="AB55" s="93">
        <f>IF(AI54&gt;U55,U55,AI54)</f>
        <v>0</v>
      </c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49" t="s">
        <v>0</v>
      </c>
    </row>
    <row r="56" spans="2:41" x14ac:dyDescent="0.4">
      <c r="B56" s="52"/>
      <c r="C56" s="53"/>
      <c r="D56" s="89"/>
      <c r="E56" s="90"/>
      <c r="F56" s="90"/>
      <c r="G56" s="90"/>
      <c r="H56" s="90"/>
      <c r="I56" s="90"/>
      <c r="J56" s="91"/>
      <c r="K56" s="80"/>
      <c r="L56" s="81"/>
      <c r="M56" s="81"/>
      <c r="N56" s="81"/>
      <c r="O56" s="82"/>
      <c r="P56" s="52" t="s">
        <v>6</v>
      </c>
      <c r="Q56" s="55"/>
      <c r="R56" s="55"/>
      <c r="S56" s="55"/>
      <c r="T56" s="55"/>
      <c r="U56" s="83" t="str">
        <f>IF(V54&gt;=4,16-V54,IF(V54&gt;0,4-V54,""))</f>
        <v/>
      </c>
      <c r="V56" s="83"/>
      <c r="W56" s="83"/>
      <c r="X56" s="55" t="s">
        <v>5</v>
      </c>
      <c r="Y56" s="55"/>
      <c r="Z56" s="32" t="s">
        <v>4</v>
      </c>
      <c r="AA56" s="33"/>
      <c r="AB56" s="95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53"/>
    </row>
    <row r="57" spans="2:41" x14ac:dyDescent="0.4">
      <c r="B57" s="50">
        <v>15</v>
      </c>
      <c r="C57" s="51"/>
      <c r="D57" s="71"/>
      <c r="E57" s="72"/>
      <c r="F57" s="72"/>
      <c r="G57" s="72"/>
      <c r="H57" s="72"/>
      <c r="I57" s="72"/>
      <c r="J57" s="73"/>
      <c r="K57" s="74"/>
      <c r="L57" s="75"/>
      <c r="M57" s="75"/>
      <c r="N57" s="75"/>
      <c r="O57" s="76"/>
      <c r="P57" s="48" t="s">
        <v>12</v>
      </c>
      <c r="Q57" s="54"/>
      <c r="R57" s="54"/>
      <c r="S57" s="78"/>
      <c r="T57" s="78"/>
      <c r="U57" s="29" t="s">
        <v>11</v>
      </c>
      <c r="V57" s="78"/>
      <c r="W57" s="78"/>
      <c r="X57" s="29" t="s">
        <v>10</v>
      </c>
      <c r="Y57" s="78"/>
      <c r="Z57" s="78"/>
      <c r="AA57" s="30" t="s">
        <v>9</v>
      </c>
      <c r="AB57" s="84">
        <f>IFERROR(VLOOKUP(K57,$BI$2:$BJ$5,2,0),0)</f>
        <v>0</v>
      </c>
      <c r="AC57" s="85"/>
      <c r="AD57" s="85"/>
      <c r="AE57" s="85"/>
      <c r="AF57" s="85"/>
      <c r="AG57" s="85"/>
      <c r="AH57" s="31" t="s">
        <v>0</v>
      </c>
      <c r="AI57" s="84">
        <f>IFERROR(IF(VLOOKUP($Z$6,$AQ$2:$BG$4,11,0)*U59-AB57&gt;0,VLOOKUP($Z$6,$AQ$2:$BG$4,11,0)*U59-AB57,0),0)</f>
        <v>0</v>
      </c>
      <c r="AJ57" s="85"/>
      <c r="AK57" s="85"/>
      <c r="AL57" s="85"/>
      <c r="AM57" s="85"/>
      <c r="AN57" s="85"/>
      <c r="AO57" s="31" t="s">
        <v>0</v>
      </c>
    </row>
    <row r="58" spans="2:41" x14ac:dyDescent="0.4">
      <c r="B58" s="50"/>
      <c r="C58" s="51"/>
      <c r="D58" s="86"/>
      <c r="E58" s="87"/>
      <c r="F58" s="87"/>
      <c r="G58" s="87"/>
      <c r="H58" s="87"/>
      <c r="I58" s="87"/>
      <c r="J58" s="88"/>
      <c r="K58" s="77"/>
      <c r="L58" s="78"/>
      <c r="M58" s="78"/>
      <c r="N58" s="78"/>
      <c r="O58" s="79"/>
      <c r="P58" s="50" t="s">
        <v>8</v>
      </c>
      <c r="Q58" s="56"/>
      <c r="R58" s="56"/>
      <c r="S58" s="56"/>
      <c r="T58" s="56"/>
      <c r="U58" s="92"/>
      <c r="V58" s="92"/>
      <c r="W58" s="92"/>
      <c r="X58" s="92"/>
      <c r="Y58" s="92"/>
      <c r="Z58" s="56" t="s">
        <v>7</v>
      </c>
      <c r="AA58" s="51"/>
      <c r="AB58" s="93">
        <f>IF(AI57&gt;U58,U58,AI57)</f>
        <v>0</v>
      </c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49" t="s">
        <v>0</v>
      </c>
    </row>
    <row r="59" spans="2:41" x14ac:dyDescent="0.4">
      <c r="B59" s="52"/>
      <c r="C59" s="53"/>
      <c r="D59" s="89"/>
      <c r="E59" s="90"/>
      <c r="F59" s="90"/>
      <c r="G59" s="90"/>
      <c r="H59" s="90"/>
      <c r="I59" s="90"/>
      <c r="J59" s="91"/>
      <c r="K59" s="80"/>
      <c r="L59" s="81"/>
      <c r="M59" s="81"/>
      <c r="N59" s="81"/>
      <c r="O59" s="82"/>
      <c r="P59" s="52" t="s">
        <v>6</v>
      </c>
      <c r="Q59" s="55"/>
      <c r="R59" s="55"/>
      <c r="S59" s="55"/>
      <c r="T59" s="55"/>
      <c r="U59" s="83" t="str">
        <f>IF(V57&gt;=4,16-V57,IF(V57&gt;0,4-V57,""))</f>
        <v/>
      </c>
      <c r="V59" s="83"/>
      <c r="W59" s="83"/>
      <c r="X59" s="55" t="s">
        <v>5</v>
      </c>
      <c r="Y59" s="55"/>
      <c r="Z59" s="32" t="s">
        <v>13</v>
      </c>
      <c r="AA59" s="33"/>
      <c r="AB59" s="95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53"/>
    </row>
    <row r="60" spans="2:41" x14ac:dyDescent="0.4">
      <c r="B60" s="50">
        <v>16</v>
      </c>
      <c r="C60" s="51"/>
      <c r="D60" s="71"/>
      <c r="E60" s="72"/>
      <c r="F60" s="72"/>
      <c r="G60" s="72"/>
      <c r="H60" s="72"/>
      <c r="I60" s="72"/>
      <c r="J60" s="73"/>
      <c r="K60" s="74"/>
      <c r="L60" s="75"/>
      <c r="M60" s="75"/>
      <c r="N60" s="75"/>
      <c r="O60" s="76"/>
      <c r="P60" s="48" t="s">
        <v>12</v>
      </c>
      <c r="Q60" s="54"/>
      <c r="R60" s="54"/>
      <c r="S60" s="78"/>
      <c r="T60" s="78"/>
      <c r="U60" s="29" t="s">
        <v>11</v>
      </c>
      <c r="V60" s="78"/>
      <c r="W60" s="78"/>
      <c r="X60" s="29" t="s">
        <v>10</v>
      </c>
      <c r="Y60" s="78"/>
      <c r="Z60" s="78"/>
      <c r="AA60" s="30" t="s">
        <v>9</v>
      </c>
      <c r="AB60" s="84">
        <f>IFERROR(VLOOKUP(K60,$BI$2:$BJ$5,2,0),0)</f>
        <v>0</v>
      </c>
      <c r="AC60" s="85"/>
      <c r="AD60" s="85"/>
      <c r="AE60" s="85"/>
      <c r="AF60" s="85"/>
      <c r="AG60" s="85"/>
      <c r="AH60" s="31" t="s">
        <v>0</v>
      </c>
      <c r="AI60" s="84">
        <f>IFERROR(IF(VLOOKUP($Z$6,$AQ$2:$BG$4,11,0)*U62-AB60&gt;0,VLOOKUP($Z$6,$AQ$2:$BG$4,11,0)*U62-AB60,0),0)</f>
        <v>0</v>
      </c>
      <c r="AJ60" s="85"/>
      <c r="AK60" s="85"/>
      <c r="AL60" s="85"/>
      <c r="AM60" s="85"/>
      <c r="AN60" s="85"/>
      <c r="AO60" s="31" t="s">
        <v>0</v>
      </c>
    </row>
    <row r="61" spans="2:41" x14ac:dyDescent="0.4">
      <c r="B61" s="50"/>
      <c r="C61" s="51"/>
      <c r="D61" s="86"/>
      <c r="E61" s="87"/>
      <c r="F61" s="87"/>
      <c r="G61" s="87"/>
      <c r="H61" s="87"/>
      <c r="I61" s="87"/>
      <c r="J61" s="88"/>
      <c r="K61" s="77"/>
      <c r="L61" s="78"/>
      <c r="M61" s="78"/>
      <c r="N61" s="78"/>
      <c r="O61" s="79"/>
      <c r="P61" s="50" t="s">
        <v>8</v>
      </c>
      <c r="Q61" s="56"/>
      <c r="R61" s="56"/>
      <c r="S61" s="56"/>
      <c r="T61" s="56"/>
      <c r="U61" s="92"/>
      <c r="V61" s="92"/>
      <c r="W61" s="92"/>
      <c r="X61" s="92"/>
      <c r="Y61" s="92"/>
      <c r="Z61" s="56" t="s">
        <v>7</v>
      </c>
      <c r="AA61" s="51"/>
      <c r="AB61" s="93">
        <f>IF(AI60&gt;U61,U61,AI60)</f>
        <v>0</v>
      </c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49" t="s">
        <v>0</v>
      </c>
    </row>
    <row r="62" spans="2:41" x14ac:dyDescent="0.4">
      <c r="B62" s="52"/>
      <c r="C62" s="53"/>
      <c r="D62" s="89"/>
      <c r="E62" s="90"/>
      <c r="F62" s="90"/>
      <c r="G62" s="90"/>
      <c r="H62" s="90"/>
      <c r="I62" s="90"/>
      <c r="J62" s="91"/>
      <c r="K62" s="80"/>
      <c r="L62" s="81"/>
      <c r="M62" s="81"/>
      <c r="N62" s="81"/>
      <c r="O62" s="82"/>
      <c r="P62" s="52" t="s">
        <v>6</v>
      </c>
      <c r="Q62" s="55"/>
      <c r="R62" s="55"/>
      <c r="S62" s="55"/>
      <c r="T62" s="55"/>
      <c r="U62" s="83" t="str">
        <f>IF(V60&gt;=4,16-V60,IF(V60&gt;0,4-V60,""))</f>
        <v/>
      </c>
      <c r="V62" s="83"/>
      <c r="W62" s="83"/>
      <c r="X62" s="55" t="s">
        <v>5</v>
      </c>
      <c r="Y62" s="55"/>
      <c r="Z62" s="32" t="s">
        <v>4</v>
      </c>
      <c r="AA62" s="33"/>
      <c r="AB62" s="95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53"/>
    </row>
    <row r="63" spans="2:41" x14ac:dyDescent="0.4">
      <c r="B63" s="50">
        <v>17</v>
      </c>
      <c r="C63" s="51"/>
      <c r="D63" s="71"/>
      <c r="E63" s="72"/>
      <c r="F63" s="72"/>
      <c r="G63" s="72"/>
      <c r="H63" s="72"/>
      <c r="I63" s="72"/>
      <c r="J63" s="73"/>
      <c r="K63" s="74"/>
      <c r="L63" s="75"/>
      <c r="M63" s="75"/>
      <c r="N63" s="75"/>
      <c r="O63" s="76"/>
      <c r="P63" s="48" t="s">
        <v>12</v>
      </c>
      <c r="Q63" s="54"/>
      <c r="R63" s="54"/>
      <c r="S63" s="78"/>
      <c r="T63" s="78"/>
      <c r="U63" s="29" t="s">
        <v>11</v>
      </c>
      <c r="V63" s="78"/>
      <c r="W63" s="78"/>
      <c r="X63" s="29" t="s">
        <v>10</v>
      </c>
      <c r="Y63" s="78"/>
      <c r="Z63" s="78"/>
      <c r="AA63" s="30" t="s">
        <v>9</v>
      </c>
      <c r="AB63" s="84">
        <f>IFERROR(VLOOKUP(K63,$BI$2:$BJ$5,2,0),0)</f>
        <v>0</v>
      </c>
      <c r="AC63" s="85"/>
      <c r="AD63" s="85"/>
      <c r="AE63" s="85"/>
      <c r="AF63" s="85"/>
      <c r="AG63" s="85"/>
      <c r="AH63" s="31" t="s">
        <v>0</v>
      </c>
      <c r="AI63" s="84">
        <f>IFERROR(IF(VLOOKUP($Z$6,$AQ$2:$BG$4,11,0)*U65-AB63&gt;0,VLOOKUP($Z$6,$AQ$2:$BG$4,11,0)*U65-AB63,0),0)</f>
        <v>0</v>
      </c>
      <c r="AJ63" s="85"/>
      <c r="AK63" s="85"/>
      <c r="AL63" s="85"/>
      <c r="AM63" s="85"/>
      <c r="AN63" s="85"/>
      <c r="AO63" s="31" t="s">
        <v>0</v>
      </c>
    </row>
    <row r="64" spans="2:41" x14ac:dyDescent="0.4">
      <c r="B64" s="50"/>
      <c r="C64" s="51"/>
      <c r="D64" s="86"/>
      <c r="E64" s="87"/>
      <c r="F64" s="87"/>
      <c r="G64" s="87"/>
      <c r="H64" s="87"/>
      <c r="I64" s="87"/>
      <c r="J64" s="88"/>
      <c r="K64" s="77"/>
      <c r="L64" s="78"/>
      <c r="M64" s="78"/>
      <c r="N64" s="78"/>
      <c r="O64" s="79"/>
      <c r="P64" s="50" t="s">
        <v>8</v>
      </c>
      <c r="Q64" s="56"/>
      <c r="R64" s="56"/>
      <c r="S64" s="56"/>
      <c r="T64" s="56"/>
      <c r="U64" s="92"/>
      <c r="V64" s="92"/>
      <c r="W64" s="92"/>
      <c r="X64" s="92"/>
      <c r="Y64" s="92"/>
      <c r="Z64" s="56" t="s">
        <v>7</v>
      </c>
      <c r="AA64" s="51"/>
      <c r="AB64" s="93">
        <f>IF(AI63&gt;U64,U64,AI63)</f>
        <v>0</v>
      </c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49" t="s">
        <v>0</v>
      </c>
    </row>
    <row r="65" spans="1:41" x14ac:dyDescent="0.4">
      <c r="B65" s="52"/>
      <c r="C65" s="53"/>
      <c r="D65" s="89"/>
      <c r="E65" s="90"/>
      <c r="F65" s="90"/>
      <c r="G65" s="90"/>
      <c r="H65" s="90"/>
      <c r="I65" s="90"/>
      <c r="J65" s="91"/>
      <c r="K65" s="80"/>
      <c r="L65" s="81"/>
      <c r="M65" s="81"/>
      <c r="N65" s="81"/>
      <c r="O65" s="82"/>
      <c r="P65" s="52" t="s">
        <v>6</v>
      </c>
      <c r="Q65" s="55"/>
      <c r="R65" s="55"/>
      <c r="S65" s="55"/>
      <c r="T65" s="55"/>
      <c r="U65" s="83" t="str">
        <f>IF(V63&gt;=4,16-V63,IF(V63&gt;0,4-V63,""))</f>
        <v/>
      </c>
      <c r="V65" s="83"/>
      <c r="W65" s="83"/>
      <c r="X65" s="55" t="s">
        <v>5</v>
      </c>
      <c r="Y65" s="55"/>
      <c r="Z65" s="32" t="s">
        <v>14</v>
      </c>
      <c r="AA65" s="33"/>
      <c r="AB65" s="95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53"/>
    </row>
    <row r="66" spans="1:41" x14ac:dyDescent="0.4">
      <c r="B66" s="50">
        <v>18</v>
      </c>
      <c r="C66" s="51"/>
      <c r="D66" s="71"/>
      <c r="E66" s="72"/>
      <c r="F66" s="72"/>
      <c r="G66" s="72"/>
      <c r="H66" s="72"/>
      <c r="I66" s="72"/>
      <c r="J66" s="73"/>
      <c r="K66" s="74"/>
      <c r="L66" s="75"/>
      <c r="M66" s="75"/>
      <c r="N66" s="75"/>
      <c r="O66" s="76"/>
      <c r="P66" s="48" t="s">
        <v>12</v>
      </c>
      <c r="Q66" s="54"/>
      <c r="R66" s="54"/>
      <c r="S66" s="78"/>
      <c r="T66" s="78"/>
      <c r="U66" s="29" t="s">
        <v>11</v>
      </c>
      <c r="V66" s="78"/>
      <c r="W66" s="78"/>
      <c r="X66" s="29" t="s">
        <v>10</v>
      </c>
      <c r="Y66" s="78"/>
      <c r="Z66" s="78"/>
      <c r="AA66" s="30" t="s">
        <v>9</v>
      </c>
      <c r="AB66" s="84">
        <f>IFERROR(VLOOKUP(K66,$BI$2:$BJ$5,2,0),0)</f>
        <v>0</v>
      </c>
      <c r="AC66" s="85"/>
      <c r="AD66" s="85"/>
      <c r="AE66" s="85"/>
      <c r="AF66" s="85"/>
      <c r="AG66" s="85"/>
      <c r="AH66" s="31" t="s">
        <v>0</v>
      </c>
      <c r="AI66" s="84">
        <f>IFERROR(IF(VLOOKUP($Z$6,$AQ$2:$BG$4,11,0)*U68-AB66&gt;0,VLOOKUP($Z$6,$AQ$2:$BG$4,11,0)*U68-AB66,0),0)</f>
        <v>0</v>
      </c>
      <c r="AJ66" s="85"/>
      <c r="AK66" s="85"/>
      <c r="AL66" s="85"/>
      <c r="AM66" s="85"/>
      <c r="AN66" s="85"/>
      <c r="AO66" s="31" t="s">
        <v>0</v>
      </c>
    </row>
    <row r="67" spans="1:41" x14ac:dyDescent="0.4">
      <c r="B67" s="50"/>
      <c r="C67" s="51"/>
      <c r="D67" s="86"/>
      <c r="E67" s="87"/>
      <c r="F67" s="87"/>
      <c r="G67" s="87"/>
      <c r="H67" s="87"/>
      <c r="I67" s="87"/>
      <c r="J67" s="88"/>
      <c r="K67" s="77"/>
      <c r="L67" s="78"/>
      <c r="M67" s="78"/>
      <c r="N67" s="78"/>
      <c r="O67" s="79"/>
      <c r="P67" s="50" t="s">
        <v>8</v>
      </c>
      <c r="Q67" s="56"/>
      <c r="R67" s="56"/>
      <c r="S67" s="56"/>
      <c r="T67" s="56"/>
      <c r="U67" s="92"/>
      <c r="V67" s="92"/>
      <c r="W67" s="92"/>
      <c r="X67" s="92"/>
      <c r="Y67" s="92"/>
      <c r="Z67" s="56" t="s">
        <v>7</v>
      </c>
      <c r="AA67" s="51"/>
      <c r="AB67" s="93">
        <f>IF(AI66&gt;U67,U67,AI66)</f>
        <v>0</v>
      </c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49" t="s">
        <v>0</v>
      </c>
    </row>
    <row r="68" spans="1:41" x14ac:dyDescent="0.4">
      <c r="B68" s="52"/>
      <c r="C68" s="53"/>
      <c r="D68" s="89"/>
      <c r="E68" s="90"/>
      <c r="F68" s="90"/>
      <c r="G68" s="90"/>
      <c r="H68" s="90"/>
      <c r="I68" s="90"/>
      <c r="J68" s="91"/>
      <c r="K68" s="80"/>
      <c r="L68" s="81"/>
      <c r="M68" s="81"/>
      <c r="N68" s="81"/>
      <c r="O68" s="82"/>
      <c r="P68" s="52" t="s">
        <v>6</v>
      </c>
      <c r="Q68" s="55"/>
      <c r="R68" s="55"/>
      <c r="S68" s="55"/>
      <c r="T68" s="55"/>
      <c r="U68" s="83" t="str">
        <f>IF(V66&gt;=4,16-V66,IF(V66&gt;0,4-V66,""))</f>
        <v/>
      </c>
      <c r="V68" s="83"/>
      <c r="W68" s="83"/>
      <c r="X68" s="55" t="s">
        <v>5</v>
      </c>
      <c r="Y68" s="55"/>
      <c r="Z68" s="32" t="s">
        <v>13</v>
      </c>
      <c r="AA68" s="33"/>
      <c r="AB68" s="95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53"/>
    </row>
    <row r="69" spans="1:41" x14ac:dyDescent="0.4">
      <c r="B69" s="50">
        <v>19</v>
      </c>
      <c r="C69" s="51"/>
      <c r="D69" s="71"/>
      <c r="E69" s="72"/>
      <c r="F69" s="72"/>
      <c r="G69" s="72"/>
      <c r="H69" s="72"/>
      <c r="I69" s="72"/>
      <c r="J69" s="73"/>
      <c r="K69" s="74"/>
      <c r="L69" s="75"/>
      <c r="M69" s="75"/>
      <c r="N69" s="75"/>
      <c r="O69" s="76"/>
      <c r="P69" s="48" t="s">
        <v>12</v>
      </c>
      <c r="Q69" s="54"/>
      <c r="R69" s="54"/>
      <c r="S69" s="78"/>
      <c r="T69" s="78"/>
      <c r="U69" s="29" t="s">
        <v>11</v>
      </c>
      <c r="V69" s="78"/>
      <c r="W69" s="78"/>
      <c r="X69" s="29" t="s">
        <v>10</v>
      </c>
      <c r="Y69" s="78"/>
      <c r="Z69" s="78"/>
      <c r="AA69" s="30" t="s">
        <v>9</v>
      </c>
      <c r="AB69" s="84">
        <f>IFERROR(VLOOKUP(K69,$BI$2:$BJ$5,2,0),0)</f>
        <v>0</v>
      </c>
      <c r="AC69" s="85"/>
      <c r="AD69" s="85"/>
      <c r="AE69" s="85"/>
      <c r="AF69" s="85"/>
      <c r="AG69" s="85"/>
      <c r="AH69" s="31" t="s">
        <v>0</v>
      </c>
      <c r="AI69" s="84">
        <f>IFERROR(IF(VLOOKUP($Z$6,$AQ$2:$BG$4,11,0)*U71-AB69&gt;0,VLOOKUP($Z$6,$AQ$2:$BG$4,11,0)*U71-AB69,0),0)</f>
        <v>0</v>
      </c>
      <c r="AJ69" s="85"/>
      <c r="AK69" s="85"/>
      <c r="AL69" s="85"/>
      <c r="AM69" s="85"/>
      <c r="AN69" s="85"/>
      <c r="AO69" s="31" t="s">
        <v>0</v>
      </c>
    </row>
    <row r="70" spans="1:41" x14ac:dyDescent="0.4">
      <c r="B70" s="50"/>
      <c r="C70" s="51"/>
      <c r="D70" s="86"/>
      <c r="E70" s="87"/>
      <c r="F70" s="87"/>
      <c r="G70" s="87"/>
      <c r="H70" s="87"/>
      <c r="I70" s="87"/>
      <c r="J70" s="88"/>
      <c r="K70" s="77"/>
      <c r="L70" s="78"/>
      <c r="M70" s="78"/>
      <c r="N70" s="78"/>
      <c r="O70" s="79"/>
      <c r="P70" s="50" t="s">
        <v>8</v>
      </c>
      <c r="Q70" s="56"/>
      <c r="R70" s="56"/>
      <c r="S70" s="56"/>
      <c r="T70" s="56"/>
      <c r="U70" s="92"/>
      <c r="V70" s="92"/>
      <c r="W70" s="92"/>
      <c r="X70" s="92"/>
      <c r="Y70" s="92"/>
      <c r="Z70" s="56" t="s">
        <v>7</v>
      </c>
      <c r="AA70" s="51"/>
      <c r="AB70" s="93">
        <f>IF(AI69&gt;U70,U70,AI69)</f>
        <v>0</v>
      </c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49" t="s">
        <v>0</v>
      </c>
    </row>
    <row r="71" spans="1:41" x14ac:dyDescent="0.4">
      <c r="B71" s="52"/>
      <c r="C71" s="53"/>
      <c r="D71" s="89"/>
      <c r="E71" s="90"/>
      <c r="F71" s="90"/>
      <c r="G71" s="90"/>
      <c r="H71" s="90"/>
      <c r="I71" s="90"/>
      <c r="J71" s="91"/>
      <c r="K71" s="80"/>
      <c r="L71" s="81"/>
      <c r="M71" s="81"/>
      <c r="N71" s="81"/>
      <c r="O71" s="82"/>
      <c r="P71" s="52" t="s">
        <v>6</v>
      </c>
      <c r="Q71" s="55"/>
      <c r="R71" s="55"/>
      <c r="S71" s="55"/>
      <c r="T71" s="55"/>
      <c r="U71" s="83" t="str">
        <f>IF(V69&gt;=4,16-V69,IF(V69&gt;0,4-V69,""))</f>
        <v/>
      </c>
      <c r="V71" s="83"/>
      <c r="W71" s="83"/>
      <c r="X71" s="55" t="s">
        <v>5</v>
      </c>
      <c r="Y71" s="55"/>
      <c r="Z71" s="32" t="s">
        <v>13</v>
      </c>
      <c r="AA71" s="33"/>
      <c r="AB71" s="95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53"/>
    </row>
    <row r="72" spans="1:41" x14ac:dyDescent="0.4">
      <c r="B72" s="50">
        <v>20</v>
      </c>
      <c r="C72" s="51"/>
      <c r="D72" s="71"/>
      <c r="E72" s="72"/>
      <c r="F72" s="72"/>
      <c r="G72" s="72"/>
      <c r="H72" s="72"/>
      <c r="I72" s="72"/>
      <c r="J72" s="73"/>
      <c r="K72" s="74"/>
      <c r="L72" s="75"/>
      <c r="M72" s="75"/>
      <c r="N72" s="75"/>
      <c r="O72" s="76"/>
      <c r="P72" s="48" t="s">
        <v>12</v>
      </c>
      <c r="Q72" s="54"/>
      <c r="R72" s="54"/>
      <c r="S72" s="78"/>
      <c r="T72" s="78"/>
      <c r="U72" s="29" t="s">
        <v>11</v>
      </c>
      <c r="V72" s="78"/>
      <c r="W72" s="78"/>
      <c r="X72" s="29" t="s">
        <v>10</v>
      </c>
      <c r="Y72" s="78"/>
      <c r="Z72" s="78"/>
      <c r="AA72" s="30" t="s">
        <v>9</v>
      </c>
      <c r="AB72" s="84">
        <f>IFERROR(VLOOKUP(K72,$BI$2:$BJ$5,2,0),0)</f>
        <v>0</v>
      </c>
      <c r="AC72" s="85"/>
      <c r="AD72" s="85"/>
      <c r="AE72" s="85"/>
      <c r="AF72" s="85"/>
      <c r="AG72" s="85"/>
      <c r="AH72" s="31" t="s">
        <v>0</v>
      </c>
      <c r="AI72" s="84">
        <f>IFERROR(IF(VLOOKUP($Z$6,$AQ$2:$BG$4,11,0)*U74-AB72&gt;0,VLOOKUP($Z$6,$AQ$2:$BG$4,11,0)*U74-AB72,0),0)</f>
        <v>0</v>
      </c>
      <c r="AJ72" s="85"/>
      <c r="AK72" s="85"/>
      <c r="AL72" s="85"/>
      <c r="AM72" s="85"/>
      <c r="AN72" s="85"/>
      <c r="AO72" s="31" t="s">
        <v>0</v>
      </c>
    </row>
    <row r="73" spans="1:41" x14ac:dyDescent="0.4">
      <c r="B73" s="50"/>
      <c r="C73" s="51"/>
      <c r="D73" s="86"/>
      <c r="E73" s="87"/>
      <c r="F73" s="87"/>
      <c r="G73" s="87"/>
      <c r="H73" s="87"/>
      <c r="I73" s="87"/>
      <c r="J73" s="88"/>
      <c r="K73" s="77"/>
      <c r="L73" s="78"/>
      <c r="M73" s="78"/>
      <c r="N73" s="78"/>
      <c r="O73" s="79"/>
      <c r="P73" s="50" t="s">
        <v>8</v>
      </c>
      <c r="Q73" s="56"/>
      <c r="R73" s="56"/>
      <c r="S73" s="56"/>
      <c r="T73" s="56"/>
      <c r="U73" s="92"/>
      <c r="V73" s="92"/>
      <c r="W73" s="92"/>
      <c r="X73" s="92"/>
      <c r="Y73" s="92"/>
      <c r="Z73" s="56" t="s">
        <v>7</v>
      </c>
      <c r="AA73" s="51"/>
      <c r="AB73" s="93">
        <f>IF(AI72&gt;U73,U73,AI72)</f>
        <v>0</v>
      </c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49" t="s">
        <v>0</v>
      </c>
    </row>
    <row r="74" spans="1:41" ht="14.25" thickBot="1" x14ac:dyDescent="0.45">
      <c r="B74" s="52"/>
      <c r="C74" s="53"/>
      <c r="D74" s="89"/>
      <c r="E74" s="90"/>
      <c r="F74" s="90"/>
      <c r="G74" s="90"/>
      <c r="H74" s="90"/>
      <c r="I74" s="90"/>
      <c r="J74" s="91"/>
      <c r="K74" s="80"/>
      <c r="L74" s="81"/>
      <c r="M74" s="81"/>
      <c r="N74" s="81"/>
      <c r="O74" s="82"/>
      <c r="P74" s="52" t="s">
        <v>6</v>
      </c>
      <c r="Q74" s="55"/>
      <c r="R74" s="55"/>
      <c r="S74" s="55"/>
      <c r="T74" s="55"/>
      <c r="U74" s="83" t="str">
        <f>IF(V72&gt;=4,16-V72,IF(V72&gt;0,4-V72,""))</f>
        <v/>
      </c>
      <c r="V74" s="83"/>
      <c r="W74" s="83"/>
      <c r="X74" s="55" t="s">
        <v>5</v>
      </c>
      <c r="Y74" s="55"/>
      <c r="Z74" s="32" t="s">
        <v>4</v>
      </c>
      <c r="AA74" s="33"/>
      <c r="AB74" s="95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53"/>
    </row>
    <row r="75" spans="1:41" ht="26.25" customHeight="1" thickBot="1" x14ac:dyDescent="0.45">
      <c r="A75" s="34"/>
      <c r="B75" s="34"/>
      <c r="U75" s="97" t="s">
        <v>3</v>
      </c>
      <c r="V75" s="98"/>
      <c r="W75" s="98">
        <f>B15</f>
        <v>1</v>
      </c>
      <c r="X75" s="98"/>
      <c r="Y75" s="35" t="s">
        <v>2</v>
      </c>
      <c r="Z75" s="98">
        <f>B72</f>
        <v>20</v>
      </c>
      <c r="AA75" s="99"/>
      <c r="AB75" s="97" t="s">
        <v>1</v>
      </c>
      <c r="AC75" s="98"/>
      <c r="AD75" s="98"/>
      <c r="AE75" s="98"/>
      <c r="AF75" s="99"/>
      <c r="AG75" s="100">
        <f>AB16+AB20+AB23+AB26+AB29+AB32+AB35+AB38+AB41+AB44+AB47+AB50+AB53+AB56+AB59+AB62+AB65+AB68+AB71+AB74</f>
        <v>0</v>
      </c>
      <c r="AH75" s="98"/>
      <c r="AI75" s="98"/>
      <c r="AJ75" s="98"/>
      <c r="AK75" s="98"/>
      <c r="AL75" s="98"/>
      <c r="AM75" s="98"/>
      <c r="AN75" s="98"/>
      <c r="AO75" s="36" t="s">
        <v>0</v>
      </c>
    </row>
  </sheetData>
  <sheetProtection sheet="1" objects="1" scenarios="1" selectLockedCells="1"/>
  <mergeCells count="415">
    <mergeCell ref="AO55:AO56"/>
    <mergeCell ref="AB51:AG51"/>
    <mergeCell ref="AI51:AN51"/>
    <mergeCell ref="AO16:AO17"/>
    <mergeCell ref="AO31:AO32"/>
    <mergeCell ref="AB34:AN35"/>
    <mergeCell ref="AO34:AO35"/>
    <mergeCell ref="AB37:AN38"/>
    <mergeCell ref="AO37:AO38"/>
    <mergeCell ref="AB22:AN23"/>
    <mergeCell ref="AO22:AO23"/>
    <mergeCell ref="AB25:AN26"/>
    <mergeCell ref="AO25:AO26"/>
    <mergeCell ref="AB28:AN29"/>
    <mergeCell ref="AO19:AO20"/>
    <mergeCell ref="AI27:AN27"/>
    <mergeCell ref="AB27:AG27"/>
    <mergeCell ref="AB55:AN56"/>
    <mergeCell ref="AI54:AN54"/>
    <mergeCell ref="AB54:AG54"/>
    <mergeCell ref="AB42:AG42"/>
    <mergeCell ref="AI39:AN39"/>
    <mergeCell ref="AI36:AN36"/>
    <mergeCell ref="AB24:AG24"/>
    <mergeCell ref="AO67:AO68"/>
    <mergeCell ref="AB70:AN71"/>
    <mergeCell ref="AO70:AO71"/>
    <mergeCell ref="AB73:AN74"/>
    <mergeCell ref="AO73:AO74"/>
    <mergeCell ref="AB58:AN59"/>
    <mergeCell ref="AO58:AO59"/>
    <mergeCell ref="AB61:AN62"/>
    <mergeCell ref="AO61:AO62"/>
    <mergeCell ref="AB64:AN65"/>
    <mergeCell ref="AB60:AG60"/>
    <mergeCell ref="AI60:AN60"/>
    <mergeCell ref="U75:V75"/>
    <mergeCell ref="W75:X75"/>
    <mergeCell ref="Z75:AA75"/>
    <mergeCell ref="AB75:AF75"/>
    <mergeCell ref="AG75:AN75"/>
    <mergeCell ref="AI72:AN72"/>
    <mergeCell ref="AO28:AO29"/>
    <mergeCell ref="AB30:AG30"/>
    <mergeCell ref="AI30:AN30"/>
    <mergeCell ref="AB40:AN41"/>
    <mergeCell ref="AO40:AO41"/>
    <mergeCell ref="AB43:AN44"/>
    <mergeCell ref="AO43:AO44"/>
    <mergeCell ref="AB46:AN47"/>
    <mergeCell ref="AO46:AO47"/>
    <mergeCell ref="AI45:AN45"/>
    <mergeCell ref="AB45:AG45"/>
    <mergeCell ref="AO64:AO65"/>
    <mergeCell ref="AO49:AO50"/>
    <mergeCell ref="AB52:AN53"/>
    <mergeCell ref="AO52:AO53"/>
    <mergeCell ref="AI57:AN57"/>
    <mergeCell ref="X53:Y53"/>
    <mergeCell ref="AB72:AG72"/>
    <mergeCell ref="Y51:Z51"/>
    <mergeCell ref="Y57:Z57"/>
    <mergeCell ref="AB57:AG57"/>
    <mergeCell ref="Y69:Z69"/>
    <mergeCell ref="AB69:AG69"/>
    <mergeCell ref="AI69:AN69"/>
    <mergeCell ref="AI63:AN63"/>
    <mergeCell ref="AB63:AG63"/>
    <mergeCell ref="Y66:Z66"/>
    <mergeCell ref="AB66:AG66"/>
    <mergeCell ref="AI66:AN66"/>
    <mergeCell ref="AB67:AN68"/>
    <mergeCell ref="Z67:AA67"/>
    <mergeCell ref="Z58:AA58"/>
    <mergeCell ref="Z70:AA70"/>
    <mergeCell ref="P71:T71"/>
    <mergeCell ref="D69:J69"/>
    <mergeCell ref="K69:O71"/>
    <mergeCell ref="P69:R69"/>
    <mergeCell ref="S69:T69"/>
    <mergeCell ref="B72:C74"/>
    <mergeCell ref="D72:J72"/>
    <mergeCell ref="K72:O74"/>
    <mergeCell ref="P72:R72"/>
    <mergeCell ref="S72:T72"/>
    <mergeCell ref="V72:W72"/>
    <mergeCell ref="D73:J74"/>
    <mergeCell ref="P73:T73"/>
    <mergeCell ref="U73:Y73"/>
    <mergeCell ref="Z73:AA73"/>
    <mergeCell ref="P74:T74"/>
    <mergeCell ref="U74:W74"/>
    <mergeCell ref="X74:Y74"/>
    <mergeCell ref="X71:Y71"/>
    <mergeCell ref="Y72:Z72"/>
    <mergeCell ref="B66:C68"/>
    <mergeCell ref="D66:J66"/>
    <mergeCell ref="K66:O68"/>
    <mergeCell ref="P66:R66"/>
    <mergeCell ref="S66:T66"/>
    <mergeCell ref="V66:W66"/>
    <mergeCell ref="V69:W69"/>
    <mergeCell ref="U71:W71"/>
    <mergeCell ref="D67:J68"/>
    <mergeCell ref="P67:T67"/>
    <mergeCell ref="U67:Y67"/>
    <mergeCell ref="B69:C71"/>
    <mergeCell ref="P68:T68"/>
    <mergeCell ref="U68:W68"/>
    <mergeCell ref="X68:Y68"/>
    <mergeCell ref="D70:J71"/>
    <mergeCell ref="P70:T70"/>
    <mergeCell ref="U70:Y70"/>
    <mergeCell ref="B63:C65"/>
    <mergeCell ref="D63:J63"/>
    <mergeCell ref="K63:O65"/>
    <mergeCell ref="P63:R63"/>
    <mergeCell ref="S63:T63"/>
    <mergeCell ref="V63:W63"/>
    <mergeCell ref="Y63:Z63"/>
    <mergeCell ref="D61:J62"/>
    <mergeCell ref="P61:T61"/>
    <mergeCell ref="D64:J65"/>
    <mergeCell ref="P64:T64"/>
    <mergeCell ref="U64:Y64"/>
    <mergeCell ref="Z64:AA64"/>
    <mergeCell ref="P65:T65"/>
    <mergeCell ref="U65:W65"/>
    <mergeCell ref="X65:Y65"/>
    <mergeCell ref="U61:Y61"/>
    <mergeCell ref="Z61:AA61"/>
    <mergeCell ref="P62:T62"/>
    <mergeCell ref="B60:C62"/>
    <mergeCell ref="D60:J60"/>
    <mergeCell ref="K60:O62"/>
    <mergeCell ref="P60:R60"/>
    <mergeCell ref="S60:T60"/>
    <mergeCell ref="V60:W60"/>
    <mergeCell ref="U62:W62"/>
    <mergeCell ref="X62:Y62"/>
    <mergeCell ref="Y60:Z60"/>
    <mergeCell ref="U56:W56"/>
    <mergeCell ref="X56:Y56"/>
    <mergeCell ref="B57:C59"/>
    <mergeCell ref="D57:J57"/>
    <mergeCell ref="K57:O59"/>
    <mergeCell ref="P57:R57"/>
    <mergeCell ref="S57:T57"/>
    <mergeCell ref="V57:W57"/>
    <mergeCell ref="D58:J59"/>
    <mergeCell ref="P58:T58"/>
    <mergeCell ref="U58:Y58"/>
    <mergeCell ref="P59:T59"/>
    <mergeCell ref="U59:W59"/>
    <mergeCell ref="X59:Y59"/>
    <mergeCell ref="B51:C53"/>
    <mergeCell ref="D51:J51"/>
    <mergeCell ref="K51:O53"/>
    <mergeCell ref="P51:R51"/>
    <mergeCell ref="S51:T51"/>
    <mergeCell ref="V51:W51"/>
    <mergeCell ref="U53:W53"/>
    <mergeCell ref="Y54:Z54"/>
    <mergeCell ref="D52:J53"/>
    <mergeCell ref="P52:T52"/>
    <mergeCell ref="U52:Y52"/>
    <mergeCell ref="Z52:AA52"/>
    <mergeCell ref="P53:T53"/>
    <mergeCell ref="B54:C56"/>
    <mergeCell ref="D54:J54"/>
    <mergeCell ref="K54:O56"/>
    <mergeCell ref="P54:R54"/>
    <mergeCell ref="S54:T54"/>
    <mergeCell ref="V54:W54"/>
    <mergeCell ref="D55:J56"/>
    <mergeCell ref="P55:T55"/>
    <mergeCell ref="U55:Y55"/>
    <mergeCell ref="Z55:AA55"/>
    <mergeCell ref="P56:T56"/>
    <mergeCell ref="Y48:Z48"/>
    <mergeCell ref="B48:C50"/>
    <mergeCell ref="AB48:AG48"/>
    <mergeCell ref="AI48:AN48"/>
    <mergeCell ref="AB49:AN50"/>
    <mergeCell ref="D46:J47"/>
    <mergeCell ref="P46:T46"/>
    <mergeCell ref="U46:Y46"/>
    <mergeCell ref="Z46:AA46"/>
    <mergeCell ref="P47:T47"/>
    <mergeCell ref="U47:W47"/>
    <mergeCell ref="D48:J48"/>
    <mergeCell ref="K48:O50"/>
    <mergeCell ref="P48:R48"/>
    <mergeCell ref="S48:T48"/>
    <mergeCell ref="V48:W48"/>
    <mergeCell ref="D49:J50"/>
    <mergeCell ref="P49:T49"/>
    <mergeCell ref="U49:Y49"/>
    <mergeCell ref="Z49:AA49"/>
    <mergeCell ref="P50:T50"/>
    <mergeCell ref="U50:W50"/>
    <mergeCell ref="X50:Y50"/>
    <mergeCell ref="X47:Y47"/>
    <mergeCell ref="B45:C47"/>
    <mergeCell ref="D45:J45"/>
    <mergeCell ref="K45:O47"/>
    <mergeCell ref="P45:R45"/>
    <mergeCell ref="S45:T45"/>
    <mergeCell ref="V45:W45"/>
    <mergeCell ref="Y45:Z45"/>
    <mergeCell ref="B42:C44"/>
    <mergeCell ref="Y42:Z42"/>
    <mergeCell ref="Z40:AA40"/>
    <mergeCell ref="P41:T41"/>
    <mergeCell ref="U41:W41"/>
    <mergeCell ref="X41:Y41"/>
    <mergeCell ref="AI42:AN42"/>
    <mergeCell ref="D43:J44"/>
    <mergeCell ref="P43:T43"/>
    <mergeCell ref="U43:Y43"/>
    <mergeCell ref="Z43:AA43"/>
    <mergeCell ref="P44:T44"/>
    <mergeCell ref="D42:J42"/>
    <mergeCell ref="K42:O44"/>
    <mergeCell ref="X44:Y44"/>
    <mergeCell ref="P42:R42"/>
    <mergeCell ref="S42:T42"/>
    <mergeCell ref="V42:W42"/>
    <mergeCell ref="U44:W44"/>
    <mergeCell ref="B39:C41"/>
    <mergeCell ref="D39:J39"/>
    <mergeCell ref="K39:O41"/>
    <mergeCell ref="P39:R39"/>
    <mergeCell ref="S39:T39"/>
    <mergeCell ref="V39:W39"/>
    <mergeCell ref="AB39:AG39"/>
    <mergeCell ref="Y33:Z33"/>
    <mergeCell ref="AB33:AG33"/>
    <mergeCell ref="Y36:Z36"/>
    <mergeCell ref="AB36:AG36"/>
    <mergeCell ref="V33:W33"/>
    <mergeCell ref="U35:W35"/>
    <mergeCell ref="X35:Y35"/>
    <mergeCell ref="D40:J41"/>
    <mergeCell ref="P40:T40"/>
    <mergeCell ref="U40:Y40"/>
    <mergeCell ref="Y39:Z39"/>
    <mergeCell ref="D37:J38"/>
    <mergeCell ref="P37:T37"/>
    <mergeCell ref="U37:Y37"/>
    <mergeCell ref="Z37:AA37"/>
    <mergeCell ref="P38:T38"/>
    <mergeCell ref="U38:W38"/>
    <mergeCell ref="U31:Y31"/>
    <mergeCell ref="D34:J35"/>
    <mergeCell ref="P34:T34"/>
    <mergeCell ref="U34:Y34"/>
    <mergeCell ref="P32:T32"/>
    <mergeCell ref="U32:W32"/>
    <mergeCell ref="X32:Y32"/>
    <mergeCell ref="AI33:AN33"/>
    <mergeCell ref="AB31:AN32"/>
    <mergeCell ref="B36:C38"/>
    <mergeCell ref="D36:J36"/>
    <mergeCell ref="K36:O38"/>
    <mergeCell ref="P36:R36"/>
    <mergeCell ref="S36:T36"/>
    <mergeCell ref="V36:W36"/>
    <mergeCell ref="Z34:AA34"/>
    <mergeCell ref="P35:T35"/>
    <mergeCell ref="B33:C35"/>
    <mergeCell ref="D33:J33"/>
    <mergeCell ref="K33:O35"/>
    <mergeCell ref="P33:R33"/>
    <mergeCell ref="S33:T33"/>
    <mergeCell ref="X38:Y38"/>
    <mergeCell ref="B30:C32"/>
    <mergeCell ref="D30:J30"/>
    <mergeCell ref="K30:O32"/>
    <mergeCell ref="P30:R30"/>
    <mergeCell ref="S30:T30"/>
    <mergeCell ref="V30:W30"/>
    <mergeCell ref="Y30:Z30"/>
    <mergeCell ref="D28:J29"/>
    <mergeCell ref="P28:T28"/>
    <mergeCell ref="U28:Y28"/>
    <mergeCell ref="Z28:AA28"/>
    <mergeCell ref="P29:T29"/>
    <mergeCell ref="U29:W29"/>
    <mergeCell ref="X29:Y29"/>
    <mergeCell ref="Z31:AA31"/>
    <mergeCell ref="B27:C29"/>
    <mergeCell ref="D27:J27"/>
    <mergeCell ref="K27:O29"/>
    <mergeCell ref="P27:R27"/>
    <mergeCell ref="S27:T27"/>
    <mergeCell ref="V27:W27"/>
    <mergeCell ref="Y27:Z27"/>
    <mergeCell ref="D31:J32"/>
    <mergeCell ref="P31:T31"/>
    <mergeCell ref="B24:C26"/>
    <mergeCell ref="P24:R24"/>
    <mergeCell ref="S24:T24"/>
    <mergeCell ref="V24:W24"/>
    <mergeCell ref="U26:W26"/>
    <mergeCell ref="D22:J23"/>
    <mergeCell ref="P22:T22"/>
    <mergeCell ref="U22:Y22"/>
    <mergeCell ref="Y24:Z24"/>
    <mergeCell ref="Z22:AA22"/>
    <mergeCell ref="P23:T23"/>
    <mergeCell ref="U23:W23"/>
    <mergeCell ref="X23:Y23"/>
    <mergeCell ref="B21:C23"/>
    <mergeCell ref="D21:J21"/>
    <mergeCell ref="K21:O23"/>
    <mergeCell ref="P21:R21"/>
    <mergeCell ref="S21:T21"/>
    <mergeCell ref="V21:W21"/>
    <mergeCell ref="AI24:AN24"/>
    <mergeCell ref="D25:J26"/>
    <mergeCell ref="P25:T25"/>
    <mergeCell ref="U25:Y25"/>
    <mergeCell ref="Z25:AA25"/>
    <mergeCell ref="P26:T26"/>
    <mergeCell ref="D24:J24"/>
    <mergeCell ref="K24:O26"/>
    <mergeCell ref="X26:Y26"/>
    <mergeCell ref="B18:C20"/>
    <mergeCell ref="D18:J18"/>
    <mergeCell ref="K18:O20"/>
    <mergeCell ref="P18:R18"/>
    <mergeCell ref="S18:T18"/>
    <mergeCell ref="V18:W18"/>
    <mergeCell ref="Y21:Z21"/>
    <mergeCell ref="AI21:AN21"/>
    <mergeCell ref="AI18:AN18"/>
    <mergeCell ref="D19:J20"/>
    <mergeCell ref="P19:T19"/>
    <mergeCell ref="U19:Y19"/>
    <mergeCell ref="Z19:AA19"/>
    <mergeCell ref="P20:T20"/>
    <mergeCell ref="U20:W20"/>
    <mergeCell ref="X20:Y20"/>
    <mergeCell ref="AB19:AN20"/>
    <mergeCell ref="Y18:Z18"/>
    <mergeCell ref="AB18:AG18"/>
    <mergeCell ref="AB21:AG21"/>
    <mergeCell ref="B15:C17"/>
    <mergeCell ref="D15:J15"/>
    <mergeCell ref="K15:O17"/>
    <mergeCell ref="P15:R15"/>
    <mergeCell ref="S15:T15"/>
    <mergeCell ref="V15:W15"/>
    <mergeCell ref="U17:W17"/>
    <mergeCell ref="X17:Y17"/>
    <mergeCell ref="AU10:AX10"/>
    <mergeCell ref="Y15:Z15"/>
    <mergeCell ref="AB15:AG15"/>
    <mergeCell ref="D16:J17"/>
    <mergeCell ref="P16:T16"/>
    <mergeCell ref="U16:Y16"/>
    <mergeCell ref="Z16:AA16"/>
    <mergeCell ref="AB16:AN17"/>
    <mergeCell ref="AI15:AN15"/>
    <mergeCell ref="P17:T17"/>
    <mergeCell ref="AI10:AL10"/>
    <mergeCell ref="S10:V10"/>
    <mergeCell ref="P10:R10"/>
    <mergeCell ref="X10:Z10"/>
    <mergeCell ref="AA10:AD10"/>
    <mergeCell ref="AF10:AH10"/>
    <mergeCell ref="AY10:BD10"/>
    <mergeCell ref="U5:Y5"/>
    <mergeCell ref="Z5:AL5"/>
    <mergeCell ref="U6:Y6"/>
    <mergeCell ref="Z6:AM6"/>
    <mergeCell ref="B11:C14"/>
    <mergeCell ref="D11:J12"/>
    <mergeCell ref="K11:O14"/>
    <mergeCell ref="P11:AA14"/>
    <mergeCell ref="AB11:AH12"/>
    <mergeCell ref="B10:F10"/>
    <mergeCell ref="G10:J10"/>
    <mergeCell ref="K10:N10"/>
    <mergeCell ref="AU11:AX11"/>
    <mergeCell ref="AY11:BD11"/>
    <mergeCell ref="AU12:AX12"/>
    <mergeCell ref="AY12:BD12"/>
    <mergeCell ref="D13:J14"/>
    <mergeCell ref="AI11:AO12"/>
    <mergeCell ref="AU13:AX13"/>
    <mergeCell ref="AY13:BD13"/>
    <mergeCell ref="AB13:AO14"/>
    <mergeCell ref="U4:Y4"/>
    <mergeCell ref="Z4:AM4"/>
    <mergeCell ref="AQ4:AZ4"/>
    <mergeCell ref="BA4:BG4"/>
    <mergeCell ref="B8:G8"/>
    <mergeCell ref="H8:L8"/>
    <mergeCell ref="N8:Q8"/>
    <mergeCell ref="S8:V8"/>
    <mergeCell ref="B9:O9"/>
    <mergeCell ref="B1:AO1"/>
    <mergeCell ref="AQ1:AZ1"/>
    <mergeCell ref="BA1:BG1"/>
    <mergeCell ref="R2:S2"/>
    <mergeCell ref="T2:U2"/>
    <mergeCell ref="AQ2:AZ2"/>
    <mergeCell ref="BA2:BG2"/>
    <mergeCell ref="Z3:AM3"/>
    <mergeCell ref="AQ3:AZ3"/>
    <mergeCell ref="BA3:BG3"/>
    <mergeCell ref="U3:Y3"/>
    <mergeCell ref="V2:AA2"/>
  </mergeCells>
  <phoneticPr fontId="2"/>
  <dataValidations count="2">
    <dataValidation type="list" allowBlank="1" showInputMessage="1" showErrorMessage="1" sqref="Z6:AM6">
      <formula1>"幼稚園（未移行）（教育時間）,国立大学附属幼稚園,国立大学附属特別支援学校"</formula1>
    </dataValidation>
    <dataValidation type="list" allowBlank="1" showInputMessage="1" showErrorMessage="1" sqref="K15:O74">
      <formula1>"満３歳児,年少,年中,年長"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9"/>
  <sheetViews>
    <sheetView view="pageBreakPreview" topLeftCell="A3" zoomScale="115" zoomScaleNormal="100" zoomScaleSheetLayoutView="115" workbookViewId="0">
      <selection activeCell="J9" sqref="J9:M9"/>
    </sheetView>
  </sheetViews>
  <sheetFormatPr defaultRowHeight="13.5" x14ac:dyDescent="0.4"/>
  <cols>
    <col min="1" max="101" width="2.75" style="1" customWidth="1"/>
    <col min="102" max="16384" width="9" style="1"/>
  </cols>
  <sheetData>
    <row r="1" spans="1:93" x14ac:dyDescent="0.4">
      <c r="A1" s="9"/>
      <c r="AX1" s="104" t="s">
        <v>31</v>
      </c>
      <c r="AY1" s="104"/>
      <c r="AZ1" s="104"/>
      <c r="BA1" s="104"/>
      <c r="BB1" s="104"/>
      <c r="BC1" s="104"/>
      <c r="BD1" s="104"/>
      <c r="BE1" s="104"/>
      <c r="BF1" s="104"/>
      <c r="BG1" s="104"/>
      <c r="BH1" s="104" t="s">
        <v>41</v>
      </c>
      <c r="BI1" s="104"/>
      <c r="BJ1" s="104"/>
      <c r="BK1" s="104"/>
      <c r="BL1" s="104"/>
      <c r="BM1" s="104"/>
      <c r="BN1" s="104"/>
    </row>
    <row r="2" spans="1:93" x14ac:dyDescent="0.4">
      <c r="AX2" s="104" t="s">
        <v>44</v>
      </c>
      <c r="AY2" s="104"/>
      <c r="AZ2" s="104"/>
      <c r="BA2" s="104"/>
      <c r="BB2" s="104"/>
      <c r="BC2" s="104"/>
      <c r="BD2" s="104"/>
      <c r="BE2" s="104"/>
      <c r="BF2" s="104"/>
      <c r="BG2" s="104"/>
      <c r="BH2" s="106">
        <v>25700</v>
      </c>
      <c r="BI2" s="106"/>
      <c r="BJ2" s="106"/>
      <c r="BK2" s="106"/>
      <c r="BL2" s="106"/>
      <c r="BM2" s="106"/>
      <c r="BN2" s="106"/>
      <c r="BR2" s="105" t="s">
        <v>25</v>
      </c>
      <c r="BS2" s="105"/>
      <c r="BT2" s="105"/>
      <c r="BU2" s="182">
        <f>J9</f>
        <v>0</v>
      </c>
      <c r="BV2" s="105"/>
      <c r="BW2" s="105"/>
      <c r="BX2" s="105"/>
    </row>
    <row r="3" spans="1:93" ht="17.25" x14ac:dyDescent="0.4">
      <c r="B3" s="107" t="s">
        <v>93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X3" s="104" t="s">
        <v>45</v>
      </c>
      <c r="AY3" s="104"/>
      <c r="AZ3" s="104"/>
      <c r="BA3" s="104"/>
      <c r="BB3" s="104"/>
      <c r="BC3" s="104"/>
      <c r="BD3" s="104"/>
      <c r="BE3" s="104"/>
      <c r="BF3" s="104"/>
      <c r="BG3" s="104"/>
      <c r="BH3" s="106">
        <v>8700</v>
      </c>
      <c r="BI3" s="106"/>
      <c r="BJ3" s="106"/>
      <c r="BK3" s="106"/>
      <c r="BL3" s="106"/>
      <c r="BM3" s="106"/>
      <c r="BN3" s="106"/>
      <c r="BR3" s="105" t="s">
        <v>80</v>
      </c>
      <c r="BS3" s="105"/>
      <c r="BT3" s="105"/>
      <c r="BU3" s="182">
        <f>R9</f>
        <v>0</v>
      </c>
      <c r="BV3" s="105"/>
      <c r="BW3" s="105"/>
      <c r="BX3" s="105"/>
    </row>
    <row r="4" spans="1:93" ht="14.25" x14ac:dyDescent="0.4">
      <c r="S4" s="2" t="s">
        <v>40</v>
      </c>
      <c r="T4" s="108" t="s">
        <v>43</v>
      </c>
      <c r="U4" s="108"/>
      <c r="V4" s="40"/>
      <c r="W4" s="40"/>
      <c r="X4" s="134" t="s">
        <v>39</v>
      </c>
      <c r="Y4" s="134"/>
      <c r="Z4" s="134"/>
      <c r="AA4" s="134"/>
      <c r="AB4" s="134"/>
      <c r="AC4" s="134"/>
      <c r="AX4" s="104" t="s">
        <v>34</v>
      </c>
      <c r="AY4" s="104"/>
      <c r="AZ4" s="104"/>
      <c r="BA4" s="104"/>
      <c r="BB4" s="104"/>
      <c r="BC4" s="104"/>
      <c r="BD4" s="104"/>
      <c r="BE4" s="104"/>
      <c r="BF4" s="104"/>
      <c r="BG4" s="104"/>
      <c r="BH4" s="106">
        <v>400</v>
      </c>
      <c r="BI4" s="106"/>
      <c r="BJ4" s="106"/>
      <c r="BK4" s="106"/>
      <c r="BL4" s="106"/>
      <c r="BM4" s="106"/>
      <c r="BN4" s="106"/>
      <c r="BR4" s="105" t="s">
        <v>82</v>
      </c>
      <c r="BS4" s="105"/>
      <c r="BT4" s="105"/>
      <c r="BU4" s="182">
        <f>Z9</f>
        <v>0</v>
      </c>
      <c r="BV4" s="105"/>
      <c r="BW4" s="105"/>
      <c r="BX4" s="105"/>
    </row>
    <row r="5" spans="1:93" ht="14.25" x14ac:dyDescent="0.4">
      <c r="AA5" s="105" t="s">
        <v>37</v>
      </c>
      <c r="AB5" s="105"/>
      <c r="AC5" s="105"/>
      <c r="AD5" s="105"/>
      <c r="AE5" s="105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BR5" s="105" t="s">
        <v>81</v>
      </c>
      <c r="BS5" s="105"/>
      <c r="BT5" s="105"/>
      <c r="BU5" s="182">
        <f>AH9</f>
        <v>0</v>
      </c>
      <c r="BV5" s="105"/>
      <c r="BW5" s="105"/>
      <c r="BX5" s="105"/>
    </row>
    <row r="6" spans="1:93" x14ac:dyDescent="0.4">
      <c r="AA6" s="105" t="s">
        <v>31</v>
      </c>
      <c r="AB6" s="105"/>
      <c r="AC6" s="105"/>
      <c r="AD6" s="105"/>
      <c r="AE6" s="105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</row>
    <row r="7" spans="1:93" ht="14.25" customHeight="1" x14ac:dyDescent="0.4"/>
    <row r="8" spans="1:93" ht="13.5" customHeight="1" x14ac:dyDescent="0.4">
      <c r="C8" s="1" t="s">
        <v>30</v>
      </c>
      <c r="AM8" s="4"/>
      <c r="AN8" s="4"/>
      <c r="AO8" s="4"/>
      <c r="AP8" s="3"/>
      <c r="AQ8" s="3"/>
      <c r="AR8" s="3"/>
      <c r="AS8" s="3"/>
    </row>
    <row r="9" spans="1:93" ht="14.25" thickBot="1" x14ac:dyDescent="0.45">
      <c r="B9" s="105" t="s">
        <v>26</v>
      </c>
      <c r="C9" s="105"/>
      <c r="D9" s="105"/>
      <c r="E9" s="105"/>
      <c r="F9" s="105"/>
      <c r="G9" s="105" t="s">
        <v>25</v>
      </c>
      <c r="H9" s="105"/>
      <c r="I9" s="105"/>
      <c r="J9" s="64"/>
      <c r="K9" s="64"/>
      <c r="L9" s="64"/>
      <c r="M9" s="64"/>
      <c r="N9" s="1" t="s">
        <v>0</v>
      </c>
      <c r="O9" s="105" t="s">
        <v>80</v>
      </c>
      <c r="P9" s="105"/>
      <c r="Q9" s="105"/>
      <c r="R9" s="64"/>
      <c r="S9" s="64"/>
      <c r="T9" s="64"/>
      <c r="U9" s="64"/>
      <c r="V9" s="1" t="s">
        <v>0</v>
      </c>
      <c r="W9" s="105" t="s">
        <v>82</v>
      </c>
      <c r="X9" s="105"/>
      <c r="Y9" s="105"/>
      <c r="Z9" s="64"/>
      <c r="AA9" s="64"/>
      <c r="AB9" s="64"/>
      <c r="AC9" s="64"/>
      <c r="AD9" s="1" t="s">
        <v>0</v>
      </c>
      <c r="AE9" s="122" t="s">
        <v>81</v>
      </c>
      <c r="AF9" s="122"/>
      <c r="AG9" s="122"/>
      <c r="AH9" s="64"/>
      <c r="AI9" s="64"/>
      <c r="AJ9" s="64"/>
      <c r="AK9" s="64"/>
      <c r="AL9" s="1" t="s">
        <v>0</v>
      </c>
      <c r="AM9" s="9"/>
      <c r="AN9" s="9"/>
    </row>
    <row r="10" spans="1:93" ht="19.5" customHeight="1" thickBot="1" x14ac:dyDescent="0.45">
      <c r="B10" s="1" t="s">
        <v>46</v>
      </c>
      <c r="F10" s="10"/>
      <c r="G10" s="10"/>
      <c r="H10" s="7"/>
      <c r="I10" s="7"/>
      <c r="J10" s="7"/>
      <c r="X10" s="131" t="s">
        <v>83</v>
      </c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3"/>
      <c r="AJ10" s="168">
        <f>AN20+AN25+AN30+AN35+AN40</f>
        <v>0</v>
      </c>
      <c r="AK10" s="169"/>
      <c r="AL10" s="169"/>
      <c r="AM10" s="169"/>
      <c r="AN10" s="169"/>
      <c r="AO10" s="169"/>
      <c r="AP10" s="169"/>
      <c r="AQ10" s="169"/>
      <c r="AR10" s="169"/>
      <c r="AS10" s="17" t="s">
        <v>0</v>
      </c>
      <c r="AT10" s="16"/>
    </row>
    <row r="11" spans="1:93" ht="13.5" customHeight="1" x14ac:dyDescent="0.4">
      <c r="B11" s="109" t="s">
        <v>47</v>
      </c>
      <c r="C11" s="110"/>
      <c r="D11" s="109" t="s">
        <v>48</v>
      </c>
      <c r="E11" s="125"/>
      <c r="F11" s="125"/>
      <c r="G11" s="125"/>
      <c r="H11" s="125"/>
      <c r="I11" s="125"/>
      <c r="J11" s="110"/>
      <c r="K11" s="109" t="s">
        <v>49</v>
      </c>
      <c r="L11" s="125"/>
      <c r="M11" s="125"/>
      <c r="N11" s="125"/>
      <c r="O11" s="110"/>
      <c r="P11" s="129" t="s">
        <v>84</v>
      </c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10"/>
      <c r="AB11" s="130" t="s">
        <v>50</v>
      </c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71" t="s">
        <v>6</v>
      </c>
      <c r="AO11" s="172"/>
      <c r="AP11" s="172"/>
      <c r="AQ11" s="172"/>
      <c r="AR11" s="172"/>
      <c r="AS11" s="173"/>
    </row>
    <row r="12" spans="1:93" ht="13.5" customHeight="1" x14ac:dyDescent="0.4">
      <c r="B12" s="111"/>
      <c r="C12" s="112"/>
      <c r="D12" s="126"/>
      <c r="E12" s="127"/>
      <c r="F12" s="127"/>
      <c r="G12" s="127"/>
      <c r="H12" s="127"/>
      <c r="I12" s="127"/>
      <c r="J12" s="128"/>
      <c r="K12" s="111"/>
      <c r="L12" s="122"/>
      <c r="M12" s="122"/>
      <c r="N12" s="122"/>
      <c r="O12" s="112"/>
      <c r="P12" s="111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12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74" t="s">
        <v>90</v>
      </c>
      <c r="AO12" s="175"/>
      <c r="AP12" s="175"/>
      <c r="AQ12" s="175"/>
      <c r="AR12" s="175"/>
      <c r="AS12" s="176"/>
    </row>
    <row r="13" spans="1:93" ht="13.5" customHeight="1" x14ac:dyDescent="0.4">
      <c r="B13" s="111"/>
      <c r="C13" s="112"/>
      <c r="D13" s="122" t="s">
        <v>18</v>
      </c>
      <c r="E13" s="122"/>
      <c r="F13" s="122"/>
      <c r="G13" s="122"/>
      <c r="H13" s="122"/>
      <c r="I13" s="122"/>
      <c r="J13" s="112"/>
      <c r="K13" s="111"/>
      <c r="L13" s="122"/>
      <c r="M13" s="122"/>
      <c r="N13" s="122"/>
      <c r="O13" s="112"/>
      <c r="P13" s="111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12"/>
      <c r="AB13" s="124" t="s">
        <v>95</v>
      </c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74" t="s">
        <v>91</v>
      </c>
      <c r="AO13" s="175"/>
      <c r="AP13" s="175"/>
      <c r="AQ13" s="175"/>
      <c r="AR13" s="175"/>
      <c r="AS13" s="176"/>
    </row>
    <row r="14" spans="1:93" ht="13.5" customHeight="1" x14ac:dyDescent="0.4">
      <c r="B14" s="111"/>
      <c r="C14" s="112"/>
      <c r="D14" s="122"/>
      <c r="E14" s="122"/>
      <c r="F14" s="122"/>
      <c r="G14" s="122"/>
      <c r="H14" s="122"/>
      <c r="I14" s="122"/>
      <c r="J14" s="112"/>
      <c r="K14" s="111"/>
      <c r="L14" s="122"/>
      <c r="M14" s="122"/>
      <c r="N14" s="122"/>
      <c r="O14" s="112"/>
      <c r="P14" s="111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12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77" t="s">
        <v>92</v>
      </c>
      <c r="AO14" s="178"/>
      <c r="AP14" s="178"/>
      <c r="AQ14" s="178"/>
      <c r="AR14" s="178"/>
      <c r="AS14" s="179"/>
    </row>
    <row r="15" spans="1:93" x14ac:dyDescent="0.4">
      <c r="B15" s="113"/>
      <c r="C15" s="114"/>
      <c r="D15" s="123"/>
      <c r="E15" s="123"/>
      <c r="F15" s="123"/>
      <c r="G15" s="123"/>
      <c r="H15" s="123"/>
      <c r="I15" s="123"/>
      <c r="J15" s="114"/>
      <c r="K15" s="113"/>
      <c r="L15" s="123"/>
      <c r="M15" s="123"/>
      <c r="N15" s="123"/>
      <c r="O15" s="114"/>
      <c r="P15" s="11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1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71"/>
      <c r="AO15" s="172"/>
      <c r="AP15" s="172"/>
      <c r="AQ15" s="172"/>
      <c r="AR15" s="172"/>
      <c r="AS15" s="180"/>
    </row>
    <row r="16" spans="1:93" ht="15" customHeight="1" x14ac:dyDescent="0.4">
      <c r="B16" s="109">
        <v>1</v>
      </c>
      <c r="C16" s="110"/>
      <c r="D16" s="115"/>
      <c r="E16" s="116"/>
      <c r="F16" s="116"/>
      <c r="G16" s="116"/>
      <c r="H16" s="116"/>
      <c r="I16" s="116"/>
      <c r="J16" s="117"/>
      <c r="K16" s="74"/>
      <c r="L16" s="75"/>
      <c r="M16" s="75"/>
      <c r="N16" s="75"/>
      <c r="O16" s="76"/>
      <c r="P16" s="118" t="s">
        <v>51</v>
      </c>
      <c r="Q16" s="119"/>
      <c r="R16" s="119"/>
      <c r="S16" s="78"/>
      <c r="T16" s="78"/>
      <c r="U16" s="5" t="s">
        <v>11</v>
      </c>
      <c r="V16" s="78"/>
      <c r="W16" s="78"/>
      <c r="X16" s="5" t="s">
        <v>10</v>
      </c>
      <c r="Y16" s="78"/>
      <c r="Z16" s="78"/>
      <c r="AA16" s="6" t="s">
        <v>9</v>
      </c>
      <c r="AB16" s="111" t="s">
        <v>50</v>
      </c>
      <c r="AC16" s="122"/>
      <c r="AD16" s="122"/>
      <c r="AE16" s="78"/>
      <c r="AF16" s="78"/>
      <c r="AG16" s="5" t="s">
        <v>11</v>
      </c>
      <c r="AH16" s="78"/>
      <c r="AI16" s="78"/>
      <c r="AJ16" s="5" t="s">
        <v>10</v>
      </c>
      <c r="AK16" s="78"/>
      <c r="AL16" s="78"/>
      <c r="AM16" s="11" t="s">
        <v>9</v>
      </c>
      <c r="AN16" s="135" t="str">
        <f>BO16</f>
        <v/>
      </c>
      <c r="AO16" s="136"/>
      <c r="AP16" s="136"/>
      <c r="AQ16" s="136"/>
      <c r="AR16" s="136" t="s">
        <v>5</v>
      </c>
      <c r="AS16" s="170"/>
      <c r="AX16" s="104" t="s">
        <v>87</v>
      </c>
      <c r="AY16" s="104"/>
      <c r="AZ16" s="104"/>
      <c r="BA16" s="148" t="str">
        <f>V16&amp;X16</f>
        <v>月</v>
      </c>
      <c r="BB16" s="143"/>
      <c r="BC16" s="144"/>
      <c r="BD16" s="104" t="s">
        <v>55</v>
      </c>
      <c r="BE16" s="104"/>
      <c r="BF16" s="104"/>
      <c r="BG16" s="104" t="str">
        <f>IF(AI17&gt;0,AH16&amp;AJ16,"")</f>
        <v/>
      </c>
      <c r="BH16" s="104"/>
      <c r="BI16" s="104"/>
      <c r="BJ16" s="148" t="s">
        <v>6</v>
      </c>
      <c r="BK16" s="143"/>
      <c r="BL16" s="143"/>
      <c r="BM16" s="143"/>
      <c r="BN16" s="143"/>
      <c r="BO16" s="151" t="str">
        <f>IF(AND(V16&gt;=4,AH16&gt;=4),AH16-V16+1,IF(AND(V16&gt;=4,AH16&gt;0),AH16+13-V16,IF(V16&gt;0,1+AH16-V16,"")))</f>
        <v/>
      </c>
      <c r="BP16" s="152"/>
      <c r="BQ16" s="152"/>
      <c r="BR16" s="143" t="s">
        <v>5</v>
      </c>
      <c r="BS16" s="144"/>
      <c r="BT16" s="104" t="s">
        <v>88</v>
      </c>
      <c r="BU16" s="104"/>
      <c r="BV16" s="104"/>
      <c r="BW16" s="104"/>
      <c r="BX16" s="104"/>
      <c r="BY16" s="104"/>
      <c r="BZ16" s="104"/>
      <c r="CA16" s="104" t="e">
        <f>ROUNDDOWN(VLOOKUP($AF$6,$AX$2:$BN$4,11,0)*W17/W18,-1)</f>
        <v>#N/A</v>
      </c>
      <c r="CB16" s="104"/>
      <c r="CC16" s="104"/>
      <c r="CD16" s="104"/>
      <c r="CE16" s="104" t="s">
        <v>89</v>
      </c>
      <c r="CF16" s="104"/>
      <c r="CG16" s="104"/>
      <c r="CH16" s="104"/>
      <c r="CI16" s="104"/>
      <c r="CJ16" s="104"/>
      <c r="CK16" s="104"/>
      <c r="CL16" s="104" t="e">
        <f>ROUNDDOWN(VLOOKUP($AF$6,$AX$2:$BN$4,11,0)*AI17/AI18,-1)</f>
        <v>#N/A</v>
      </c>
      <c r="CM16" s="104"/>
      <c r="CN16" s="104"/>
      <c r="CO16" s="104"/>
    </row>
    <row r="17" spans="2:93" ht="17.25" customHeight="1" x14ac:dyDescent="0.4">
      <c r="B17" s="111"/>
      <c r="C17" s="112"/>
      <c r="D17" s="101"/>
      <c r="E17" s="102"/>
      <c r="F17" s="102"/>
      <c r="G17" s="102"/>
      <c r="H17" s="102"/>
      <c r="I17" s="102"/>
      <c r="J17" s="103"/>
      <c r="K17" s="80"/>
      <c r="L17" s="81"/>
      <c r="M17" s="81"/>
      <c r="N17" s="81"/>
      <c r="O17" s="82"/>
      <c r="P17" s="165" t="s">
        <v>86</v>
      </c>
      <c r="Q17" s="166"/>
      <c r="R17" s="166"/>
      <c r="S17" s="166"/>
      <c r="T17" s="166"/>
      <c r="U17" s="166"/>
      <c r="V17" s="166"/>
      <c r="W17" s="78"/>
      <c r="X17" s="78"/>
      <c r="Y17" s="78"/>
      <c r="Z17" s="78"/>
      <c r="AA17" s="12" t="s">
        <v>53</v>
      </c>
      <c r="AB17" s="149" t="s">
        <v>52</v>
      </c>
      <c r="AC17" s="150"/>
      <c r="AD17" s="150"/>
      <c r="AE17" s="150"/>
      <c r="AF17" s="150"/>
      <c r="AG17" s="150"/>
      <c r="AH17" s="150"/>
      <c r="AI17" s="78"/>
      <c r="AJ17" s="78"/>
      <c r="AK17" s="78"/>
      <c r="AL17" s="78"/>
      <c r="AM17" s="12" t="s">
        <v>53</v>
      </c>
      <c r="AN17" s="135">
        <f>CH18</f>
        <v>0</v>
      </c>
      <c r="AO17" s="136"/>
      <c r="AP17" s="136"/>
      <c r="AQ17" s="136"/>
      <c r="AR17" s="136"/>
      <c r="AS17" s="15" t="s">
        <v>0</v>
      </c>
      <c r="AX17" s="154" t="s">
        <v>56</v>
      </c>
      <c r="AY17" s="154"/>
      <c r="AZ17" s="154"/>
      <c r="BA17" s="154" t="s">
        <v>62</v>
      </c>
      <c r="BB17" s="154"/>
      <c r="BC17" s="154"/>
      <c r="BD17" s="154" t="s">
        <v>63</v>
      </c>
      <c r="BE17" s="154"/>
      <c r="BF17" s="154"/>
      <c r="BG17" s="154" t="s">
        <v>64</v>
      </c>
      <c r="BH17" s="154"/>
      <c r="BI17" s="154"/>
      <c r="BJ17" s="154" t="s">
        <v>65</v>
      </c>
      <c r="BK17" s="154"/>
      <c r="BL17" s="154"/>
      <c r="BM17" s="154" t="s">
        <v>66</v>
      </c>
      <c r="BN17" s="154"/>
      <c r="BO17" s="154"/>
      <c r="BP17" s="154" t="s">
        <v>67</v>
      </c>
      <c r="BQ17" s="154"/>
      <c r="BR17" s="154"/>
      <c r="BS17" s="154" t="s">
        <v>68</v>
      </c>
      <c r="BT17" s="154"/>
      <c r="BU17" s="154"/>
      <c r="BV17" s="154" t="s">
        <v>69</v>
      </c>
      <c r="BW17" s="154"/>
      <c r="BX17" s="154"/>
      <c r="BY17" s="154" t="s">
        <v>70</v>
      </c>
      <c r="BZ17" s="154"/>
      <c r="CA17" s="154"/>
      <c r="CB17" s="154" t="s">
        <v>71</v>
      </c>
      <c r="CC17" s="154"/>
      <c r="CD17" s="154"/>
      <c r="CE17" s="154" t="s">
        <v>72</v>
      </c>
      <c r="CF17" s="154"/>
      <c r="CG17" s="154"/>
      <c r="CH17" s="154" t="s">
        <v>73</v>
      </c>
      <c r="CI17" s="154"/>
      <c r="CJ17" s="154"/>
    </row>
    <row r="18" spans="2:93" ht="13.5" customHeight="1" x14ac:dyDescent="0.4">
      <c r="B18" s="111"/>
      <c r="C18" s="112"/>
      <c r="D18" s="139" t="s">
        <v>85</v>
      </c>
      <c r="E18" s="140"/>
      <c r="F18" s="140"/>
      <c r="G18" s="140"/>
      <c r="H18" s="140"/>
      <c r="I18" s="163"/>
      <c r="J18" s="164"/>
      <c r="K18" s="164"/>
      <c r="L18" s="164"/>
      <c r="M18" s="164"/>
      <c r="N18" s="164"/>
      <c r="O18" s="14" t="s">
        <v>0</v>
      </c>
      <c r="P18" s="145" t="str">
        <f>IF(V16="","",V16)</f>
        <v/>
      </c>
      <c r="Q18" s="146"/>
      <c r="R18" s="147" t="s">
        <v>54</v>
      </c>
      <c r="S18" s="147"/>
      <c r="T18" s="147"/>
      <c r="U18" s="147"/>
      <c r="V18" s="147"/>
      <c r="W18" s="81"/>
      <c r="X18" s="81"/>
      <c r="Y18" s="81"/>
      <c r="Z18" s="81"/>
      <c r="AA18" s="8" t="s">
        <v>53</v>
      </c>
      <c r="AB18" s="145" t="str">
        <f>IF(AH16="","",AH16)</f>
        <v/>
      </c>
      <c r="AC18" s="146"/>
      <c r="AD18" s="147" t="s">
        <v>54</v>
      </c>
      <c r="AE18" s="147"/>
      <c r="AF18" s="147"/>
      <c r="AG18" s="147"/>
      <c r="AH18" s="147"/>
      <c r="AI18" s="81"/>
      <c r="AJ18" s="81"/>
      <c r="AK18" s="81"/>
      <c r="AL18" s="81"/>
      <c r="AM18" s="8" t="s">
        <v>53</v>
      </c>
      <c r="AN18" s="135">
        <f>CH19</f>
        <v>0</v>
      </c>
      <c r="AO18" s="136"/>
      <c r="AP18" s="136"/>
      <c r="AQ18" s="136"/>
      <c r="AR18" s="136"/>
      <c r="AS18" s="13" t="s">
        <v>0</v>
      </c>
      <c r="AX18" s="153">
        <f>IF(L19="",0,L19)</f>
        <v>0</v>
      </c>
      <c r="AY18" s="154"/>
      <c r="AZ18" s="154"/>
      <c r="BA18" s="153">
        <f>IF(Q19="",0,Q19)</f>
        <v>0</v>
      </c>
      <c r="BB18" s="154"/>
      <c r="BC18" s="154"/>
      <c r="BD18" s="153">
        <f>IF(V19="",0,V19)</f>
        <v>0</v>
      </c>
      <c r="BE18" s="154"/>
      <c r="BF18" s="154"/>
      <c r="BG18" s="153">
        <f>IF(AA19="",0,AA19)</f>
        <v>0</v>
      </c>
      <c r="BH18" s="154"/>
      <c r="BI18" s="154"/>
      <c r="BJ18" s="153">
        <f>IF(AF19="",0,AF19)</f>
        <v>0</v>
      </c>
      <c r="BK18" s="154"/>
      <c r="BL18" s="154"/>
      <c r="BM18" s="153">
        <f>IF(AK19="",0,AK19)</f>
        <v>0</v>
      </c>
      <c r="BN18" s="154"/>
      <c r="BO18" s="154"/>
      <c r="BP18" s="153">
        <f>IF(L20="",0,L20)</f>
        <v>0</v>
      </c>
      <c r="BQ18" s="154"/>
      <c r="BR18" s="154"/>
      <c r="BS18" s="153">
        <f>IF(Q20="",0,Q20)</f>
        <v>0</v>
      </c>
      <c r="BT18" s="154"/>
      <c r="BU18" s="154"/>
      <c r="BV18" s="153">
        <f>IF(V20="",0,V20)</f>
        <v>0</v>
      </c>
      <c r="BW18" s="154"/>
      <c r="BX18" s="154"/>
      <c r="BY18" s="153">
        <f>IF(AA20="",0,AA20)</f>
        <v>0</v>
      </c>
      <c r="BZ18" s="154"/>
      <c r="CA18" s="154"/>
      <c r="CB18" s="153">
        <f>IF(AF20="",0,AF20)</f>
        <v>0</v>
      </c>
      <c r="CC18" s="154"/>
      <c r="CD18" s="154"/>
      <c r="CE18" s="153">
        <f>IF(AK20="",0,AK20)</f>
        <v>0</v>
      </c>
      <c r="CF18" s="154"/>
      <c r="CG18" s="154"/>
      <c r="CH18" s="153">
        <f>SUM(AX18:CG18)</f>
        <v>0</v>
      </c>
      <c r="CI18" s="154"/>
      <c r="CJ18" s="154"/>
    </row>
    <row r="19" spans="2:93" ht="13.5" customHeight="1" x14ac:dyDescent="0.4">
      <c r="B19" s="111"/>
      <c r="C19" s="112"/>
      <c r="D19" s="137" t="s">
        <v>94</v>
      </c>
      <c r="E19" s="138"/>
      <c r="F19" s="138"/>
      <c r="G19" s="138"/>
      <c r="H19" s="138"/>
      <c r="I19" s="138"/>
      <c r="J19" s="137" t="s">
        <v>56</v>
      </c>
      <c r="K19" s="138"/>
      <c r="L19" s="120"/>
      <c r="M19" s="120"/>
      <c r="N19" s="120"/>
      <c r="O19" s="139" t="s">
        <v>57</v>
      </c>
      <c r="P19" s="140"/>
      <c r="Q19" s="120"/>
      <c r="R19" s="120"/>
      <c r="S19" s="120"/>
      <c r="T19" s="139" t="s">
        <v>58</v>
      </c>
      <c r="U19" s="140"/>
      <c r="V19" s="120"/>
      <c r="W19" s="120"/>
      <c r="X19" s="121"/>
      <c r="Y19" s="137" t="s">
        <v>59</v>
      </c>
      <c r="Z19" s="138"/>
      <c r="AA19" s="120"/>
      <c r="AB19" s="120"/>
      <c r="AC19" s="121"/>
      <c r="AD19" s="139" t="s">
        <v>60</v>
      </c>
      <c r="AE19" s="140"/>
      <c r="AF19" s="120"/>
      <c r="AG19" s="120"/>
      <c r="AH19" s="121"/>
      <c r="AI19" s="139" t="s">
        <v>61</v>
      </c>
      <c r="AJ19" s="140"/>
      <c r="AK19" s="120"/>
      <c r="AL19" s="120"/>
      <c r="AM19" s="120"/>
      <c r="AN19" s="159">
        <f>CH20</f>
        <v>0</v>
      </c>
      <c r="AO19" s="160"/>
      <c r="AP19" s="160"/>
      <c r="AQ19" s="160"/>
      <c r="AR19" s="160"/>
      <c r="AS19" s="157" t="s">
        <v>0</v>
      </c>
      <c r="AX19" s="106">
        <f>IF(AX18=0,0,IF(AX17=$BA$16,$CA$16,IF(AX17=$BG$16,$CL$16,VLOOKUP($AF$6,$AX$2:$BN$4,11,0))))</f>
        <v>0</v>
      </c>
      <c r="AY19" s="106"/>
      <c r="AZ19" s="106"/>
      <c r="BA19" s="106">
        <f>IF(BA18=0,0,IF(BA17=$BA$16,$CA$16,IF(BA17=$BG$16,$CL$16,VLOOKUP($AF$6,$AX$2:$BN$4,11,0))))</f>
        <v>0</v>
      </c>
      <c r="BB19" s="106"/>
      <c r="BC19" s="106"/>
      <c r="BD19" s="106">
        <f>IF(BD18=0,0,IF(BD17=$BA$16,$CA$16,IF(BD17=$BG$16,$CL$16,VLOOKUP($AF$6,$AX$2:$BN$4,11,0))))</f>
        <v>0</v>
      </c>
      <c r="BE19" s="106"/>
      <c r="BF19" s="106"/>
      <c r="BG19" s="106">
        <f>IF(BG18=0,0,IF(BG17=$BA$16,$CA$16,IF(BG17=$BG$16,$CL$16,VLOOKUP($AF$6,$AX$2:$BN$4,11,0))))</f>
        <v>0</v>
      </c>
      <c r="BH19" s="106"/>
      <c r="BI19" s="106"/>
      <c r="BJ19" s="106">
        <f>IF(BJ18=0,0,IF(BJ17=$BA$16,$CA$16,IF(BJ17=$BG$16,$CL$16,VLOOKUP($AF$6,$AX$2:$BN$4,11,0))))</f>
        <v>0</v>
      </c>
      <c r="BK19" s="106"/>
      <c r="BL19" s="106"/>
      <c r="BM19" s="106">
        <f>IF(BM18=0,0,IF(BM17=$BA$16,$CA$16,IF(BM17=$BG$16,$CL$16,VLOOKUP($AF$6,$AX$2:$BN$4,11,0))))</f>
        <v>0</v>
      </c>
      <c r="BN19" s="106"/>
      <c r="BO19" s="106"/>
      <c r="BP19" s="106">
        <f>IF(BP18=0,0,IF(BP17=$BA$16,$CA$16,IF(BP17=$BG$16,$CL$16,VLOOKUP($AF$6,$AX$2:$BN$4,11,0))))</f>
        <v>0</v>
      </c>
      <c r="BQ19" s="106"/>
      <c r="BR19" s="106"/>
      <c r="BS19" s="106">
        <f>IF(BS18=0,0,IF(BS17=$BA$16,$CA$16,IF(BS17=$BG$16,$CL$16,VLOOKUP($AF$6,$AX$2:$BN$4,11,0))))</f>
        <v>0</v>
      </c>
      <c r="BT19" s="106"/>
      <c r="BU19" s="106"/>
      <c r="BV19" s="106">
        <f>IF(BV18=0,0,IF(BV17=$BA$16,$CA$16,IF(BV17=$BG$16,$CL$16,VLOOKUP($AF$6,$AX$2:$BN$4,11,0))))</f>
        <v>0</v>
      </c>
      <c r="BW19" s="106"/>
      <c r="BX19" s="106"/>
      <c r="BY19" s="106">
        <f>IF(BY18=0,0,IF(BY17=$BA$16,$CA$16,IF(BY17=$BG$16,$CL$16,VLOOKUP($AF$6,$AX$2:$BN$4,11,0))))</f>
        <v>0</v>
      </c>
      <c r="BZ19" s="106"/>
      <c r="CA19" s="106"/>
      <c r="CB19" s="106">
        <f>IF(CB18=0,0,IF(CB17=$BA$16,$CA$16,IF(CB17=$BG$16,$CL$16,VLOOKUP($AF$6,$AX$2:$BN$4,11,0))))</f>
        <v>0</v>
      </c>
      <c r="CC19" s="106"/>
      <c r="CD19" s="106"/>
      <c r="CE19" s="106">
        <f>IF(CE18=0,0,IF(CE17=$BA$16,$CA$16,IF(CE17=$BG$16,$CL$16,VLOOKUP($AF$6,$AX$2:$BN$4,11,0))))</f>
        <v>0</v>
      </c>
      <c r="CF19" s="106"/>
      <c r="CG19" s="106"/>
      <c r="CH19" s="106">
        <f>SUM(AX19:CG19)</f>
        <v>0</v>
      </c>
      <c r="CI19" s="106"/>
      <c r="CJ19" s="106"/>
    </row>
    <row r="20" spans="2:93" ht="13.5" customHeight="1" x14ac:dyDescent="0.4">
      <c r="B20" s="113"/>
      <c r="C20" s="114"/>
      <c r="D20" s="141"/>
      <c r="E20" s="142"/>
      <c r="F20" s="142"/>
      <c r="G20" s="142"/>
      <c r="H20" s="142"/>
      <c r="I20" s="142"/>
      <c r="J20" s="139" t="s">
        <v>74</v>
      </c>
      <c r="K20" s="140"/>
      <c r="L20" s="155"/>
      <c r="M20" s="155"/>
      <c r="N20" s="156"/>
      <c r="O20" s="141" t="s">
        <v>75</v>
      </c>
      <c r="P20" s="142"/>
      <c r="Q20" s="155"/>
      <c r="R20" s="155"/>
      <c r="S20" s="156"/>
      <c r="T20" s="141" t="s">
        <v>76</v>
      </c>
      <c r="U20" s="142"/>
      <c r="V20" s="155"/>
      <c r="W20" s="155"/>
      <c r="X20" s="156"/>
      <c r="Y20" s="139" t="s">
        <v>77</v>
      </c>
      <c r="Z20" s="140"/>
      <c r="AA20" s="155"/>
      <c r="AB20" s="155"/>
      <c r="AC20" s="156"/>
      <c r="AD20" s="141" t="s">
        <v>78</v>
      </c>
      <c r="AE20" s="142"/>
      <c r="AF20" s="155"/>
      <c r="AG20" s="155"/>
      <c r="AH20" s="156"/>
      <c r="AI20" s="141" t="s">
        <v>79</v>
      </c>
      <c r="AJ20" s="142"/>
      <c r="AK20" s="155"/>
      <c r="AL20" s="155"/>
      <c r="AM20" s="155"/>
      <c r="AN20" s="161"/>
      <c r="AO20" s="162"/>
      <c r="AP20" s="162"/>
      <c r="AQ20" s="162"/>
      <c r="AR20" s="162"/>
      <c r="AS20" s="158"/>
      <c r="AX20" s="106">
        <f>IF(AX19-AX18&gt;=0,AX19-AX18,0)</f>
        <v>0</v>
      </c>
      <c r="AY20" s="106"/>
      <c r="AZ20" s="106"/>
      <c r="BA20" s="106">
        <f>IF(BA19-BA18&gt;=0,BA19-BA18,0)</f>
        <v>0</v>
      </c>
      <c r="BB20" s="106"/>
      <c r="BC20" s="106"/>
      <c r="BD20" s="106">
        <f>IF(BD19-BD18&gt;=0,BD19-BD18,0)</f>
        <v>0</v>
      </c>
      <c r="BE20" s="106"/>
      <c r="BF20" s="106"/>
      <c r="BG20" s="106">
        <f>IF(BG19-BG18&gt;=0,BG19-BG18,0)</f>
        <v>0</v>
      </c>
      <c r="BH20" s="106"/>
      <c r="BI20" s="106"/>
      <c r="BJ20" s="106">
        <f>IF(BJ19-BJ18&gt;=0,BJ19-BJ18,0)</f>
        <v>0</v>
      </c>
      <c r="BK20" s="106"/>
      <c r="BL20" s="106"/>
      <c r="BM20" s="106">
        <f>IF(BM19-BM18&gt;=0,BM19-BM18,0)</f>
        <v>0</v>
      </c>
      <c r="BN20" s="106"/>
      <c r="BO20" s="106"/>
      <c r="BP20" s="106">
        <f>IF(BP19-BP18&gt;=0,BP19-BP18,0)</f>
        <v>0</v>
      </c>
      <c r="BQ20" s="106"/>
      <c r="BR20" s="106"/>
      <c r="BS20" s="106">
        <f>IF(BS19-BS18&gt;=0,BS19-BS18,0)</f>
        <v>0</v>
      </c>
      <c r="BT20" s="106"/>
      <c r="BU20" s="106"/>
      <c r="BV20" s="106">
        <f>IF(BV19-BV18&gt;=0,BV19-BV18,0)</f>
        <v>0</v>
      </c>
      <c r="BW20" s="106"/>
      <c r="BX20" s="106"/>
      <c r="BY20" s="106">
        <f>IF(BY19-BY18&gt;=0,BY19-BY18,0)</f>
        <v>0</v>
      </c>
      <c r="BZ20" s="106"/>
      <c r="CA20" s="106"/>
      <c r="CB20" s="106">
        <f>IF(CB19-CB18&gt;=0,CB19-CB18,0)</f>
        <v>0</v>
      </c>
      <c r="CC20" s="106"/>
      <c r="CD20" s="106"/>
      <c r="CE20" s="106">
        <f>IF(CE19-CE18&gt;=0,CE19-CE18,0)</f>
        <v>0</v>
      </c>
      <c r="CF20" s="106"/>
      <c r="CG20" s="106"/>
      <c r="CH20" s="106">
        <f>SUM(AX20:CG20)</f>
        <v>0</v>
      </c>
      <c r="CI20" s="106"/>
      <c r="CJ20" s="106"/>
    </row>
    <row r="21" spans="2:93" ht="15" customHeight="1" x14ac:dyDescent="0.4">
      <c r="B21" s="109">
        <v>2</v>
      </c>
      <c r="C21" s="110"/>
      <c r="D21" s="115"/>
      <c r="E21" s="116"/>
      <c r="F21" s="116"/>
      <c r="G21" s="116"/>
      <c r="H21" s="116"/>
      <c r="I21" s="116"/>
      <c r="J21" s="117"/>
      <c r="K21" s="74"/>
      <c r="L21" s="75"/>
      <c r="M21" s="75"/>
      <c r="N21" s="75"/>
      <c r="O21" s="76"/>
      <c r="P21" s="118" t="s">
        <v>51</v>
      </c>
      <c r="Q21" s="119"/>
      <c r="R21" s="119"/>
      <c r="S21" s="78"/>
      <c r="T21" s="78"/>
      <c r="U21" s="5" t="s">
        <v>11</v>
      </c>
      <c r="V21" s="78"/>
      <c r="W21" s="78"/>
      <c r="X21" s="5" t="s">
        <v>10</v>
      </c>
      <c r="Y21" s="78"/>
      <c r="Z21" s="78"/>
      <c r="AA21" s="6" t="s">
        <v>9</v>
      </c>
      <c r="AB21" s="111" t="s">
        <v>50</v>
      </c>
      <c r="AC21" s="122"/>
      <c r="AD21" s="122"/>
      <c r="AE21" s="78"/>
      <c r="AF21" s="78"/>
      <c r="AG21" s="5" t="s">
        <v>11</v>
      </c>
      <c r="AH21" s="78"/>
      <c r="AI21" s="78"/>
      <c r="AJ21" s="5" t="s">
        <v>10</v>
      </c>
      <c r="AK21" s="78"/>
      <c r="AL21" s="78"/>
      <c r="AM21" s="11" t="s">
        <v>9</v>
      </c>
      <c r="AN21" s="135" t="str">
        <f>BO21</f>
        <v/>
      </c>
      <c r="AO21" s="136"/>
      <c r="AP21" s="136"/>
      <c r="AQ21" s="136"/>
      <c r="AR21" s="136" t="s">
        <v>5</v>
      </c>
      <c r="AS21" s="170"/>
      <c r="AX21" s="104" t="s">
        <v>87</v>
      </c>
      <c r="AY21" s="104"/>
      <c r="AZ21" s="104"/>
      <c r="BA21" s="148" t="str">
        <f>V21&amp;X21</f>
        <v>月</v>
      </c>
      <c r="BB21" s="143"/>
      <c r="BC21" s="144"/>
      <c r="BD21" s="104" t="s">
        <v>55</v>
      </c>
      <c r="BE21" s="104"/>
      <c r="BF21" s="104"/>
      <c r="BG21" s="104" t="str">
        <f>IF(AI22&gt;0,AH21&amp;AJ21,"")</f>
        <v/>
      </c>
      <c r="BH21" s="104"/>
      <c r="BI21" s="104"/>
      <c r="BJ21" s="148" t="s">
        <v>6</v>
      </c>
      <c r="BK21" s="143"/>
      <c r="BL21" s="143"/>
      <c r="BM21" s="143"/>
      <c r="BN21" s="143"/>
      <c r="BO21" s="151" t="str">
        <f>IF(AND(V21&gt;=4,AH21&gt;=4),AH21-V21+1,IF(AND(V21&gt;=4,AH21&gt;0),AH21+13-V21,IF(V21&gt;0,1+AH21-V21,"")))</f>
        <v/>
      </c>
      <c r="BP21" s="152"/>
      <c r="BQ21" s="152"/>
      <c r="BR21" s="143" t="s">
        <v>5</v>
      </c>
      <c r="BS21" s="144"/>
      <c r="BT21" s="104" t="s">
        <v>88</v>
      </c>
      <c r="BU21" s="104"/>
      <c r="BV21" s="104"/>
      <c r="BW21" s="104"/>
      <c r="BX21" s="104"/>
      <c r="BY21" s="104"/>
      <c r="BZ21" s="104"/>
      <c r="CA21" s="104" t="e">
        <f>ROUNDDOWN(VLOOKUP($AF$6,$AX$2:$BN$4,11,0)*W22/W23,-1)</f>
        <v>#N/A</v>
      </c>
      <c r="CB21" s="104"/>
      <c r="CC21" s="104"/>
      <c r="CD21" s="104"/>
      <c r="CE21" s="104" t="s">
        <v>89</v>
      </c>
      <c r="CF21" s="104"/>
      <c r="CG21" s="104"/>
      <c r="CH21" s="104"/>
      <c r="CI21" s="104"/>
      <c r="CJ21" s="104"/>
      <c r="CK21" s="104"/>
      <c r="CL21" s="104" t="e">
        <f>ROUNDDOWN(VLOOKUP($AF$6,$AX$2:$BN$4,11,0)*AI22/AI23,-1)</f>
        <v>#N/A</v>
      </c>
      <c r="CM21" s="104"/>
      <c r="CN21" s="104"/>
      <c r="CO21" s="104"/>
    </row>
    <row r="22" spans="2:93" ht="17.25" customHeight="1" x14ac:dyDescent="0.4">
      <c r="B22" s="111"/>
      <c r="C22" s="112"/>
      <c r="D22" s="101"/>
      <c r="E22" s="102"/>
      <c r="F22" s="102"/>
      <c r="G22" s="102"/>
      <c r="H22" s="102"/>
      <c r="I22" s="102"/>
      <c r="J22" s="103"/>
      <c r="K22" s="80"/>
      <c r="L22" s="81"/>
      <c r="M22" s="81"/>
      <c r="N22" s="81"/>
      <c r="O22" s="82"/>
      <c r="P22" s="165" t="s">
        <v>86</v>
      </c>
      <c r="Q22" s="166"/>
      <c r="R22" s="166"/>
      <c r="S22" s="166"/>
      <c r="T22" s="166"/>
      <c r="U22" s="166"/>
      <c r="V22" s="166"/>
      <c r="W22" s="78"/>
      <c r="X22" s="78"/>
      <c r="Y22" s="78"/>
      <c r="Z22" s="78"/>
      <c r="AA22" s="12" t="s">
        <v>53</v>
      </c>
      <c r="AB22" s="149" t="s">
        <v>52</v>
      </c>
      <c r="AC22" s="150"/>
      <c r="AD22" s="150"/>
      <c r="AE22" s="150"/>
      <c r="AF22" s="150"/>
      <c r="AG22" s="150"/>
      <c r="AH22" s="150"/>
      <c r="AI22" s="78"/>
      <c r="AJ22" s="78"/>
      <c r="AK22" s="78"/>
      <c r="AL22" s="78"/>
      <c r="AM22" s="12" t="s">
        <v>53</v>
      </c>
      <c r="AN22" s="135">
        <f>CH23</f>
        <v>0</v>
      </c>
      <c r="AO22" s="136"/>
      <c r="AP22" s="136"/>
      <c r="AQ22" s="136"/>
      <c r="AR22" s="136"/>
      <c r="AS22" s="15" t="s">
        <v>0</v>
      </c>
      <c r="AX22" s="154" t="s">
        <v>56</v>
      </c>
      <c r="AY22" s="154"/>
      <c r="AZ22" s="154"/>
      <c r="BA22" s="154" t="s">
        <v>62</v>
      </c>
      <c r="BB22" s="154"/>
      <c r="BC22" s="154"/>
      <c r="BD22" s="154" t="s">
        <v>63</v>
      </c>
      <c r="BE22" s="154"/>
      <c r="BF22" s="154"/>
      <c r="BG22" s="154" t="s">
        <v>64</v>
      </c>
      <c r="BH22" s="154"/>
      <c r="BI22" s="154"/>
      <c r="BJ22" s="154" t="s">
        <v>65</v>
      </c>
      <c r="BK22" s="154"/>
      <c r="BL22" s="154"/>
      <c r="BM22" s="154" t="s">
        <v>66</v>
      </c>
      <c r="BN22" s="154"/>
      <c r="BO22" s="154"/>
      <c r="BP22" s="154" t="s">
        <v>67</v>
      </c>
      <c r="BQ22" s="154"/>
      <c r="BR22" s="154"/>
      <c r="BS22" s="154" t="s">
        <v>68</v>
      </c>
      <c r="BT22" s="154"/>
      <c r="BU22" s="154"/>
      <c r="BV22" s="154" t="s">
        <v>69</v>
      </c>
      <c r="BW22" s="154"/>
      <c r="BX22" s="154"/>
      <c r="BY22" s="154" t="s">
        <v>70</v>
      </c>
      <c r="BZ22" s="154"/>
      <c r="CA22" s="154"/>
      <c r="CB22" s="154" t="s">
        <v>71</v>
      </c>
      <c r="CC22" s="154"/>
      <c r="CD22" s="154"/>
      <c r="CE22" s="154" t="s">
        <v>72</v>
      </c>
      <c r="CF22" s="154"/>
      <c r="CG22" s="154"/>
      <c r="CH22" s="154" t="s">
        <v>73</v>
      </c>
      <c r="CI22" s="154"/>
      <c r="CJ22" s="154"/>
    </row>
    <row r="23" spans="2:93" ht="13.5" customHeight="1" x14ac:dyDescent="0.4">
      <c r="B23" s="111"/>
      <c r="C23" s="112"/>
      <c r="D23" s="139" t="s">
        <v>85</v>
      </c>
      <c r="E23" s="140"/>
      <c r="F23" s="140"/>
      <c r="G23" s="140"/>
      <c r="H23" s="140"/>
      <c r="I23" s="163"/>
      <c r="J23" s="164"/>
      <c r="K23" s="164"/>
      <c r="L23" s="164"/>
      <c r="M23" s="164"/>
      <c r="N23" s="164"/>
      <c r="O23" s="14" t="s">
        <v>0</v>
      </c>
      <c r="P23" s="145" t="str">
        <f>IF(V21="","",V21)</f>
        <v/>
      </c>
      <c r="Q23" s="146"/>
      <c r="R23" s="147" t="s">
        <v>54</v>
      </c>
      <c r="S23" s="147"/>
      <c r="T23" s="147"/>
      <c r="U23" s="147"/>
      <c r="V23" s="147"/>
      <c r="W23" s="81"/>
      <c r="X23" s="81"/>
      <c r="Y23" s="81"/>
      <c r="Z23" s="81"/>
      <c r="AA23" s="8" t="s">
        <v>53</v>
      </c>
      <c r="AB23" s="145" t="str">
        <f>IF(AH21="","",AH21)</f>
        <v/>
      </c>
      <c r="AC23" s="146"/>
      <c r="AD23" s="147" t="s">
        <v>54</v>
      </c>
      <c r="AE23" s="147"/>
      <c r="AF23" s="147"/>
      <c r="AG23" s="147"/>
      <c r="AH23" s="147"/>
      <c r="AI23" s="81"/>
      <c r="AJ23" s="81"/>
      <c r="AK23" s="81"/>
      <c r="AL23" s="81"/>
      <c r="AM23" s="8" t="s">
        <v>53</v>
      </c>
      <c r="AN23" s="135">
        <f>CH24</f>
        <v>0</v>
      </c>
      <c r="AO23" s="136"/>
      <c r="AP23" s="136"/>
      <c r="AQ23" s="136"/>
      <c r="AR23" s="136"/>
      <c r="AS23" s="13" t="s">
        <v>0</v>
      </c>
      <c r="AX23" s="153">
        <f>IF(L24="",0,L24)</f>
        <v>0</v>
      </c>
      <c r="AY23" s="154"/>
      <c r="AZ23" s="154"/>
      <c r="BA23" s="153">
        <f>IF(Q24="",0,Q24)</f>
        <v>0</v>
      </c>
      <c r="BB23" s="154"/>
      <c r="BC23" s="154"/>
      <c r="BD23" s="153">
        <f>IF(V24="",0,V24)</f>
        <v>0</v>
      </c>
      <c r="BE23" s="154"/>
      <c r="BF23" s="154"/>
      <c r="BG23" s="153">
        <f>IF(AA24="",0,AA24)</f>
        <v>0</v>
      </c>
      <c r="BH23" s="154"/>
      <c r="BI23" s="154"/>
      <c r="BJ23" s="153">
        <f>IF(AF24="",0,AF24)</f>
        <v>0</v>
      </c>
      <c r="BK23" s="154"/>
      <c r="BL23" s="154"/>
      <c r="BM23" s="153">
        <f>IF(AK24="",0,AK24)</f>
        <v>0</v>
      </c>
      <c r="BN23" s="154"/>
      <c r="BO23" s="154"/>
      <c r="BP23" s="153">
        <f>IF(L25="",0,L25)</f>
        <v>0</v>
      </c>
      <c r="BQ23" s="154"/>
      <c r="BR23" s="154"/>
      <c r="BS23" s="153">
        <f>IF(Q25="",0,Q25)</f>
        <v>0</v>
      </c>
      <c r="BT23" s="154"/>
      <c r="BU23" s="154"/>
      <c r="BV23" s="153">
        <f>IF(V25="",0,V25)</f>
        <v>0</v>
      </c>
      <c r="BW23" s="154"/>
      <c r="BX23" s="154"/>
      <c r="BY23" s="153">
        <f>IF(AA25="",0,AA25)</f>
        <v>0</v>
      </c>
      <c r="BZ23" s="154"/>
      <c r="CA23" s="154"/>
      <c r="CB23" s="153">
        <f>IF(AF25="",0,AF25)</f>
        <v>0</v>
      </c>
      <c r="CC23" s="154"/>
      <c r="CD23" s="154"/>
      <c r="CE23" s="153">
        <f>IF(AK25="",0,AK25)</f>
        <v>0</v>
      </c>
      <c r="CF23" s="154"/>
      <c r="CG23" s="154"/>
      <c r="CH23" s="153">
        <f>SUM(AX23:CG23)</f>
        <v>0</v>
      </c>
      <c r="CI23" s="154"/>
      <c r="CJ23" s="154"/>
    </row>
    <row r="24" spans="2:93" ht="13.5" customHeight="1" x14ac:dyDescent="0.4">
      <c r="B24" s="111"/>
      <c r="C24" s="112"/>
      <c r="D24" s="137" t="s">
        <v>94</v>
      </c>
      <c r="E24" s="138"/>
      <c r="F24" s="138"/>
      <c r="G24" s="138"/>
      <c r="H24" s="138"/>
      <c r="I24" s="138"/>
      <c r="J24" s="137" t="s">
        <v>56</v>
      </c>
      <c r="K24" s="138"/>
      <c r="L24" s="120"/>
      <c r="M24" s="120"/>
      <c r="N24" s="120"/>
      <c r="O24" s="139" t="s">
        <v>57</v>
      </c>
      <c r="P24" s="140"/>
      <c r="Q24" s="120"/>
      <c r="R24" s="120"/>
      <c r="S24" s="120"/>
      <c r="T24" s="139" t="s">
        <v>58</v>
      </c>
      <c r="U24" s="140"/>
      <c r="V24" s="120"/>
      <c r="W24" s="120"/>
      <c r="X24" s="121"/>
      <c r="Y24" s="137" t="s">
        <v>59</v>
      </c>
      <c r="Z24" s="138"/>
      <c r="AA24" s="120"/>
      <c r="AB24" s="120"/>
      <c r="AC24" s="121"/>
      <c r="AD24" s="139" t="s">
        <v>60</v>
      </c>
      <c r="AE24" s="140"/>
      <c r="AF24" s="120"/>
      <c r="AG24" s="120"/>
      <c r="AH24" s="121"/>
      <c r="AI24" s="139" t="s">
        <v>61</v>
      </c>
      <c r="AJ24" s="140"/>
      <c r="AK24" s="120"/>
      <c r="AL24" s="120"/>
      <c r="AM24" s="120"/>
      <c r="AN24" s="159">
        <f>CH25</f>
        <v>0</v>
      </c>
      <c r="AO24" s="160"/>
      <c r="AP24" s="160"/>
      <c r="AQ24" s="160"/>
      <c r="AR24" s="160"/>
      <c r="AS24" s="157" t="s">
        <v>0</v>
      </c>
      <c r="AX24" s="106">
        <f>IF(AX23=0,0,IF(AX22=$BA$16,$CA$16,IF(AX22=$BG$16,$CL$16,VLOOKUP($AF$6,$AX$2:$BN$4,11,0))))</f>
        <v>0</v>
      </c>
      <c r="AY24" s="106"/>
      <c r="AZ24" s="106"/>
      <c r="BA24" s="106">
        <f>IF(BA23=0,0,IF(BA22=$BA$16,$CA$16,IF(BA22=$BG$16,$CL$16,VLOOKUP($AF$6,$AX$2:$BN$4,11,0))))</f>
        <v>0</v>
      </c>
      <c r="BB24" s="106"/>
      <c r="BC24" s="106"/>
      <c r="BD24" s="106">
        <f>IF(BD23=0,0,IF(BD22=$BA$16,$CA$16,IF(BD22=$BG$16,$CL$16,VLOOKUP($AF$6,$AX$2:$BN$4,11,0))))</f>
        <v>0</v>
      </c>
      <c r="BE24" s="106"/>
      <c r="BF24" s="106"/>
      <c r="BG24" s="106">
        <f>IF(BG23=0,0,IF(BG22=$BA$16,$CA$16,IF(BG22=$BG$16,$CL$16,VLOOKUP($AF$6,$AX$2:$BN$4,11,0))))</f>
        <v>0</v>
      </c>
      <c r="BH24" s="106"/>
      <c r="BI24" s="106"/>
      <c r="BJ24" s="106">
        <f>IF(BJ23=0,0,IF(BJ22=$BA$16,$CA$16,IF(BJ22=$BG$16,$CL$16,VLOOKUP($AF$6,$AX$2:$BN$4,11,0))))</f>
        <v>0</v>
      </c>
      <c r="BK24" s="106"/>
      <c r="BL24" s="106"/>
      <c r="BM24" s="106">
        <f>IF(BM23=0,0,IF(BM22=$BA$16,$CA$16,IF(BM22=$BG$16,$CL$16,VLOOKUP($AF$6,$AX$2:$BN$4,11,0))))</f>
        <v>0</v>
      </c>
      <c r="BN24" s="106"/>
      <c r="BO24" s="106"/>
      <c r="BP24" s="106">
        <f>IF(BP23=0,0,IF(BP22=$BA$16,$CA$16,IF(BP22=$BG$16,$CL$16,VLOOKUP($AF$6,$AX$2:$BN$4,11,0))))</f>
        <v>0</v>
      </c>
      <c r="BQ24" s="106"/>
      <c r="BR24" s="106"/>
      <c r="BS24" s="106">
        <f>IF(BS23=0,0,IF(BS22=$BA$16,$CA$16,IF(BS22=$BG$16,$CL$16,VLOOKUP($AF$6,$AX$2:$BN$4,11,0))))</f>
        <v>0</v>
      </c>
      <c r="BT24" s="106"/>
      <c r="BU24" s="106"/>
      <c r="BV24" s="106">
        <f>IF(BV23=0,0,IF(BV22=$BA$16,$CA$16,IF(BV22=$BG$16,$CL$16,VLOOKUP($AF$6,$AX$2:$BN$4,11,0))))</f>
        <v>0</v>
      </c>
      <c r="BW24" s="106"/>
      <c r="BX24" s="106"/>
      <c r="BY24" s="106">
        <f>IF(BY23=0,0,IF(BY22=$BA$16,$CA$16,IF(BY22=$BG$16,$CL$16,VLOOKUP($AF$6,$AX$2:$BN$4,11,0))))</f>
        <v>0</v>
      </c>
      <c r="BZ24" s="106"/>
      <c r="CA24" s="106"/>
      <c r="CB24" s="106">
        <f>IF(CB23=0,0,IF(CB22=$BA$16,$CA$16,IF(CB22=$BG$16,$CL$16,VLOOKUP($AF$6,$AX$2:$BN$4,11,0))))</f>
        <v>0</v>
      </c>
      <c r="CC24" s="106"/>
      <c r="CD24" s="106"/>
      <c r="CE24" s="106">
        <f>IF(CE23=0,0,IF(CE22=$BA$16,$CA$16,IF(CE22=$BG$16,$CL$16,VLOOKUP($AF$6,$AX$2:$BN$4,11,0))))</f>
        <v>0</v>
      </c>
      <c r="CF24" s="106"/>
      <c r="CG24" s="106"/>
      <c r="CH24" s="106">
        <f>SUM(AX24:CG24)</f>
        <v>0</v>
      </c>
      <c r="CI24" s="106"/>
      <c r="CJ24" s="106"/>
    </row>
    <row r="25" spans="2:93" ht="13.5" customHeight="1" x14ac:dyDescent="0.4">
      <c r="B25" s="113"/>
      <c r="C25" s="114"/>
      <c r="D25" s="141"/>
      <c r="E25" s="142"/>
      <c r="F25" s="142"/>
      <c r="G25" s="142"/>
      <c r="H25" s="142"/>
      <c r="I25" s="142"/>
      <c r="J25" s="139" t="s">
        <v>74</v>
      </c>
      <c r="K25" s="140"/>
      <c r="L25" s="155"/>
      <c r="M25" s="155"/>
      <c r="N25" s="156"/>
      <c r="O25" s="141" t="s">
        <v>75</v>
      </c>
      <c r="P25" s="142"/>
      <c r="Q25" s="155"/>
      <c r="R25" s="155"/>
      <c r="S25" s="156"/>
      <c r="T25" s="141" t="s">
        <v>76</v>
      </c>
      <c r="U25" s="142"/>
      <c r="V25" s="155"/>
      <c r="W25" s="155"/>
      <c r="X25" s="156"/>
      <c r="Y25" s="139" t="s">
        <v>77</v>
      </c>
      <c r="Z25" s="140"/>
      <c r="AA25" s="155"/>
      <c r="AB25" s="155"/>
      <c r="AC25" s="156"/>
      <c r="AD25" s="141" t="s">
        <v>78</v>
      </c>
      <c r="AE25" s="142"/>
      <c r="AF25" s="155"/>
      <c r="AG25" s="155"/>
      <c r="AH25" s="156"/>
      <c r="AI25" s="141" t="s">
        <v>79</v>
      </c>
      <c r="AJ25" s="142"/>
      <c r="AK25" s="155"/>
      <c r="AL25" s="155"/>
      <c r="AM25" s="155"/>
      <c r="AN25" s="161"/>
      <c r="AO25" s="162"/>
      <c r="AP25" s="162"/>
      <c r="AQ25" s="162"/>
      <c r="AR25" s="162"/>
      <c r="AS25" s="158"/>
      <c r="AX25" s="106">
        <f>IF(AX24-AX23&gt;=0,AX24-AX23,0)</f>
        <v>0</v>
      </c>
      <c r="AY25" s="106"/>
      <c r="AZ25" s="106"/>
      <c r="BA25" s="106">
        <f>IF(BA24-BA23&gt;=0,BA24-BA23,0)</f>
        <v>0</v>
      </c>
      <c r="BB25" s="106"/>
      <c r="BC25" s="106"/>
      <c r="BD25" s="106">
        <f>IF(BD24-BD23&gt;=0,BD24-BD23,0)</f>
        <v>0</v>
      </c>
      <c r="BE25" s="106"/>
      <c r="BF25" s="106"/>
      <c r="BG25" s="106">
        <f>IF(BG24-BG23&gt;=0,BG24-BG23,0)</f>
        <v>0</v>
      </c>
      <c r="BH25" s="106"/>
      <c r="BI25" s="106"/>
      <c r="BJ25" s="106">
        <f>IF(BJ24-BJ23&gt;=0,BJ24-BJ23,0)</f>
        <v>0</v>
      </c>
      <c r="BK25" s="106"/>
      <c r="BL25" s="106"/>
      <c r="BM25" s="106">
        <f>IF(BM24-BM23&gt;=0,BM24-BM23,0)</f>
        <v>0</v>
      </c>
      <c r="BN25" s="106"/>
      <c r="BO25" s="106"/>
      <c r="BP25" s="106">
        <f>IF(BP24-BP23&gt;=0,BP24-BP23,0)</f>
        <v>0</v>
      </c>
      <c r="BQ25" s="106"/>
      <c r="BR25" s="106"/>
      <c r="BS25" s="106">
        <f>IF(BS24-BS23&gt;=0,BS24-BS23,0)</f>
        <v>0</v>
      </c>
      <c r="BT25" s="106"/>
      <c r="BU25" s="106"/>
      <c r="BV25" s="106">
        <f>IF(BV24-BV23&gt;=0,BV24-BV23,0)</f>
        <v>0</v>
      </c>
      <c r="BW25" s="106"/>
      <c r="BX25" s="106"/>
      <c r="BY25" s="106">
        <f>IF(BY24-BY23&gt;=0,BY24-BY23,0)</f>
        <v>0</v>
      </c>
      <c r="BZ25" s="106"/>
      <c r="CA25" s="106"/>
      <c r="CB25" s="106">
        <f>IF(CB24-CB23&gt;=0,CB24-CB23,0)</f>
        <v>0</v>
      </c>
      <c r="CC25" s="106"/>
      <c r="CD25" s="106"/>
      <c r="CE25" s="106">
        <f>IF(CE24-CE23&gt;=0,CE24-CE23,0)</f>
        <v>0</v>
      </c>
      <c r="CF25" s="106"/>
      <c r="CG25" s="106"/>
      <c r="CH25" s="106">
        <f>SUM(AX25:CG25)</f>
        <v>0</v>
      </c>
      <c r="CI25" s="106"/>
      <c r="CJ25" s="106"/>
    </row>
    <row r="26" spans="2:93" ht="15" customHeight="1" x14ac:dyDescent="0.4">
      <c r="B26" s="109">
        <v>3</v>
      </c>
      <c r="C26" s="110"/>
      <c r="D26" s="115"/>
      <c r="E26" s="116"/>
      <c r="F26" s="116"/>
      <c r="G26" s="116"/>
      <c r="H26" s="116"/>
      <c r="I26" s="116"/>
      <c r="J26" s="117"/>
      <c r="K26" s="74"/>
      <c r="L26" s="75"/>
      <c r="M26" s="75"/>
      <c r="N26" s="75"/>
      <c r="O26" s="76"/>
      <c r="P26" s="118" t="s">
        <v>51</v>
      </c>
      <c r="Q26" s="119"/>
      <c r="R26" s="119"/>
      <c r="S26" s="78"/>
      <c r="T26" s="78"/>
      <c r="U26" s="5" t="s">
        <v>11</v>
      </c>
      <c r="V26" s="78"/>
      <c r="W26" s="78"/>
      <c r="X26" s="29" t="s">
        <v>10</v>
      </c>
      <c r="Y26" s="78"/>
      <c r="Z26" s="78"/>
      <c r="AA26" s="6" t="s">
        <v>9</v>
      </c>
      <c r="AB26" s="111" t="s">
        <v>50</v>
      </c>
      <c r="AC26" s="122"/>
      <c r="AD26" s="122"/>
      <c r="AE26" s="78"/>
      <c r="AF26" s="78"/>
      <c r="AG26" s="5" t="s">
        <v>11</v>
      </c>
      <c r="AH26" s="78"/>
      <c r="AI26" s="78"/>
      <c r="AJ26" s="5" t="s">
        <v>10</v>
      </c>
      <c r="AK26" s="78"/>
      <c r="AL26" s="78"/>
      <c r="AM26" s="11" t="s">
        <v>9</v>
      </c>
      <c r="AN26" s="135" t="str">
        <f>BO26</f>
        <v/>
      </c>
      <c r="AO26" s="136"/>
      <c r="AP26" s="136"/>
      <c r="AQ26" s="136"/>
      <c r="AR26" s="136" t="s">
        <v>5</v>
      </c>
      <c r="AS26" s="170"/>
      <c r="AX26" s="104" t="s">
        <v>87</v>
      </c>
      <c r="AY26" s="104"/>
      <c r="AZ26" s="104"/>
      <c r="BA26" s="148" t="str">
        <f>V26&amp;X26</f>
        <v>月</v>
      </c>
      <c r="BB26" s="143"/>
      <c r="BC26" s="144"/>
      <c r="BD26" s="104" t="s">
        <v>55</v>
      </c>
      <c r="BE26" s="104"/>
      <c r="BF26" s="104"/>
      <c r="BG26" s="104" t="str">
        <f>IF(AI27&gt;0,AH26&amp;AJ26,"")</f>
        <v/>
      </c>
      <c r="BH26" s="104"/>
      <c r="BI26" s="104"/>
      <c r="BJ26" s="148" t="s">
        <v>6</v>
      </c>
      <c r="BK26" s="143"/>
      <c r="BL26" s="143"/>
      <c r="BM26" s="143"/>
      <c r="BN26" s="143"/>
      <c r="BO26" s="151" t="str">
        <f>IF(AND(V26&gt;=4,AH26&gt;=4),AH26-V26+1,IF(AND(V26&gt;=4,AH26&gt;0),AH26+13-V26,IF(V26&gt;0,1+AH26-V26,"")))</f>
        <v/>
      </c>
      <c r="BP26" s="152"/>
      <c r="BQ26" s="152"/>
      <c r="BR26" s="143" t="s">
        <v>5</v>
      </c>
      <c r="BS26" s="144"/>
      <c r="BT26" s="104" t="s">
        <v>88</v>
      </c>
      <c r="BU26" s="104"/>
      <c r="BV26" s="104"/>
      <c r="BW26" s="104"/>
      <c r="BX26" s="104"/>
      <c r="BY26" s="104"/>
      <c r="BZ26" s="104"/>
      <c r="CA26" s="104" t="e">
        <f>ROUNDDOWN(VLOOKUP($AF$6,$AX$2:$BN$4,11,0)*W27/W28,-1)</f>
        <v>#N/A</v>
      </c>
      <c r="CB26" s="104"/>
      <c r="CC26" s="104"/>
      <c r="CD26" s="104"/>
      <c r="CE26" s="104" t="s">
        <v>89</v>
      </c>
      <c r="CF26" s="104"/>
      <c r="CG26" s="104"/>
      <c r="CH26" s="104"/>
      <c r="CI26" s="104"/>
      <c r="CJ26" s="104"/>
      <c r="CK26" s="104"/>
      <c r="CL26" s="104" t="e">
        <f>ROUNDDOWN(VLOOKUP($AF$6,$AX$2:$BN$4,11,0)*AI27/AI28,-1)</f>
        <v>#N/A</v>
      </c>
      <c r="CM26" s="104"/>
      <c r="CN26" s="104"/>
      <c r="CO26" s="104"/>
    </row>
    <row r="27" spans="2:93" ht="17.25" customHeight="1" x14ac:dyDescent="0.4">
      <c r="B27" s="111"/>
      <c r="C27" s="112"/>
      <c r="D27" s="101"/>
      <c r="E27" s="102"/>
      <c r="F27" s="102"/>
      <c r="G27" s="102"/>
      <c r="H27" s="102"/>
      <c r="I27" s="102"/>
      <c r="J27" s="103"/>
      <c r="K27" s="80"/>
      <c r="L27" s="81"/>
      <c r="M27" s="81"/>
      <c r="N27" s="81"/>
      <c r="O27" s="82"/>
      <c r="P27" s="165" t="s">
        <v>86</v>
      </c>
      <c r="Q27" s="166"/>
      <c r="R27" s="166"/>
      <c r="S27" s="166"/>
      <c r="T27" s="166"/>
      <c r="U27" s="166"/>
      <c r="V27" s="166"/>
      <c r="W27" s="78"/>
      <c r="X27" s="78"/>
      <c r="Y27" s="78"/>
      <c r="Z27" s="78"/>
      <c r="AA27" s="12" t="s">
        <v>53</v>
      </c>
      <c r="AB27" s="149" t="s">
        <v>52</v>
      </c>
      <c r="AC27" s="150"/>
      <c r="AD27" s="150"/>
      <c r="AE27" s="150"/>
      <c r="AF27" s="150"/>
      <c r="AG27" s="150"/>
      <c r="AH27" s="150"/>
      <c r="AI27" s="78"/>
      <c r="AJ27" s="78"/>
      <c r="AK27" s="78"/>
      <c r="AL27" s="78"/>
      <c r="AM27" s="12" t="s">
        <v>53</v>
      </c>
      <c r="AN27" s="135">
        <f>CH28</f>
        <v>0</v>
      </c>
      <c r="AO27" s="136"/>
      <c r="AP27" s="136"/>
      <c r="AQ27" s="136"/>
      <c r="AR27" s="136"/>
      <c r="AS27" s="15" t="s">
        <v>0</v>
      </c>
      <c r="AX27" s="154" t="s">
        <v>56</v>
      </c>
      <c r="AY27" s="154"/>
      <c r="AZ27" s="154"/>
      <c r="BA27" s="154" t="s">
        <v>62</v>
      </c>
      <c r="BB27" s="154"/>
      <c r="BC27" s="154"/>
      <c r="BD27" s="154" t="s">
        <v>63</v>
      </c>
      <c r="BE27" s="154"/>
      <c r="BF27" s="154"/>
      <c r="BG27" s="154" t="s">
        <v>64</v>
      </c>
      <c r="BH27" s="154"/>
      <c r="BI27" s="154"/>
      <c r="BJ27" s="154" t="s">
        <v>65</v>
      </c>
      <c r="BK27" s="154"/>
      <c r="BL27" s="154"/>
      <c r="BM27" s="154" t="s">
        <v>66</v>
      </c>
      <c r="BN27" s="154"/>
      <c r="BO27" s="154"/>
      <c r="BP27" s="154" t="s">
        <v>67</v>
      </c>
      <c r="BQ27" s="154"/>
      <c r="BR27" s="154"/>
      <c r="BS27" s="154" t="s">
        <v>68</v>
      </c>
      <c r="BT27" s="154"/>
      <c r="BU27" s="154"/>
      <c r="BV27" s="154" t="s">
        <v>69</v>
      </c>
      <c r="BW27" s="154"/>
      <c r="BX27" s="154"/>
      <c r="BY27" s="154" t="s">
        <v>70</v>
      </c>
      <c r="BZ27" s="154"/>
      <c r="CA27" s="154"/>
      <c r="CB27" s="154" t="s">
        <v>71</v>
      </c>
      <c r="CC27" s="154"/>
      <c r="CD27" s="154"/>
      <c r="CE27" s="154" t="s">
        <v>72</v>
      </c>
      <c r="CF27" s="154"/>
      <c r="CG27" s="154"/>
      <c r="CH27" s="154" t="s">
        <v>73</v>
      </c>
      <c r="CI27" s="154"/>
      <c r="CJ27" s="154"/>
    </row>
    <row r="28" spans="2:93" ht="13.5" customHeight="1" x14ac:dyDescent="0.4">
      <c r="B28" s="111"/>
      <c r="C28" s="112"/>
      <c r="D28" s="139" t="s">
        <v>85</v>
      </c>
      <c r="E28" s="140"/>
      <c r="F28" s="140"/>
      <c r="G28" s="140"/>
      <c r="H28" s="140"/>
      <c r="I28" s="163"/>
      <c r="J28" s="164"/>
      <c r="K28" s="164"/>
      <c r="L28" s="164"/>
      <c r="M28" s="164"/>
      <c r="N28" s="164"/>
      <c r="O28" s="14" t="s">
        <v>0</v>
      </c>
      <c r="P28" s="145" t="str">
        <f>IF(V26="","",V26)</f>
        <v/>
      </c>
      <c r="Q28" s="146"/>
      <c r="R28" s="147" t="s">
        <v>54</v>
      </c>
      <c r="S28" s="147"/>
      <c r="T28" s="147"/>
      <c r="U28" s="147"/>
      <c r="V28" s="147"/>
      <c r="W28" s="81"/>
      <c r="X28" s="81"/>
      <c r="Y28" s="81"/>
      <c r="Z28" s="81"/>
      <c r="AA28" s="8" t="s">
        <v>53</v>
      </c>
      <c r="AB28" s="145" t="str">
        <f>IF(AH26="","",AH26)</f>
        <v/>
      </c>
      <c r="AC28" s="146"/>
      <c r="AD28" s="147" t="s">
        <v>54</v>
      </c>
      <c r="AE28" s="147"/>
      <c r="AF28" s="147"/>
      <c r="AG28" s="147"/>
      <c r="AH28" s="147"/>
      <c r="AI28" s="81"/>
      <c r="AJ28" s="81"/>
      <c r="AK28" s="81"/>
      <c r="AL28" s="81"/>
      <c r="AM28" s="8" t="s">
        <v>53</v>
      </c>
      <c r="AN28" s="135">
        <f>CH29</f>
        <v>0</v>
      </c>
      <c r="AO28" s="136"/>
      <c r="AP28" s="136"/>
      <c r="AQ28" s="136"/>
      <c r="AR28" s="136"/>
      <c r="AS28" s="13" t="s">
        <v>0</v>
      </c>
      <c r="AX28" s="153">
        <f>IF(L29="",0,L29)</f>
        <v>0</v>
      </c>
      <c r="AY28" s="154"/>
      <c r="AZ28" s="154"/>
      <c r="BA28" s="153">
        <f>IF(Q29="",0,Q29)</f>
        <v>0</v>
      </c>
      <c r="BB28" s="154"/>
      <c r="BC28" s="154"/>
      <c r="BD28" s="153">
        <f>IF(V29="",0,V29)</f>
        <v>0</v>
      </c>
      <c r="BE28" s="154"/>
      <c r="BF28" s="154"/>
      <c r="BG28" s="153">
        <f>IF(AA29="",0,AA29)</f>
        <v>0</v>
      </c>
      <c r="BH28" s="154"/>
      <c r="BI28" s="154"/>
      <c r="BJ28" s="153">
        <f>IF(AF29="",0,AF29)</f>
        <v>0</v>
      </c>
      <c r="BK28" s="154"/>
      <c r="BL28" s="154"/>
      <c r="BM28" s="153">
        <f>IF(AK29="",0,AK29)</f>
        <v>0</v>
      </c>
      <c r="BN28" s="154"/>
      <c r="BO28" s="154"/>
      <c r="BP28" s="153">
        <f>IF(L30="",0,L30)</f>
        <v>0</v>
      </c>
      <c r="BQ28" s="154"/>
      <c r="BR28" s="154"/>
      <c r="BS28" s="153">
        <f>IF(Q30="",0,Q30)</f>
        <v>0</v>
      </c>
      <c r="BT28" s="154"/>
      <c r="BU28" s="154"/>
      <c r="BV28" s="153">
        <f>IF(V30="",0,V30)</f>
        <v>0</v>
      </c>
      <c r="BW28" s="154"/>
      <c r="BX28" s="154"/>
      <c r="BY28" s="153">
        <f>IF(AA30="",0,AA30)</f>
        <v>0</v>
      </c>
      <c r="BZ28" s="154"/>
      <c r="CA28" s="154"/>
      <c r="CB28" s="153">
        <f>IF(AF30="",0,AF30)</f>
        <v>0</v>
      </c>
      <c r="CC28" s="154"/>
      <c r="CD28" s="154"/>
      <c r="CE28" s="153">
        <f>IF(AK30="",0,AK30)</f>
        <v>0</v>
      </c>
      <c r="CF28" s="154"/>
      <c r="CG28" s="154"/>
      <c r="CH28" s="153">
        <f>SUM(AX28:CG28)</f>
        <v>0</v>
      </c>
      <c r="CI28" s="154"/>
      <c r="CJ28" s="154"/>
    </row>
    <row r="29" spans="2:93" ht="13.5" customHeight="1" x14ac:dyDescent="0.4">
      <c r="B29" s="111"/>
      <c r="C29" s="112"/>
      <c r="D29" s="137" t="s">
        <v>94</v>
      </c>
      <c r="E29" s="138"/>
      <c r="F29" s="138"/>
      <c r="G29" s="138"/>
      <c r="H29" s="138"/>
      <c r="I29" s="138"/>
      <c r="J29" s="137" t="s">
        <v>56</v>
      </c>
      <c r="K29" s="138"/>
      <c r="L29" s="120"/>
      <c r="M29" s="120"/>
      <c r="N29" s="120"/>
      <c r="O29" s="139" t="s">
        <v>57</v>
      </c>
      <c r="P29" s="140"/>
      <c r="Q29" s="120"/>
      <c r="R29" s="120"/>
      <c r="S29" s="120"/>
      <c r="T29" s="139" t="s">
        <v>58</v>
      </c>
      <c r="U29" s="140"/>
      <c r="V29" s="120"/>
      <c r="W29" s="120"/>
      <c r="X29" s="121"/>
      <c r="Y29" s="137" t="s">
        <v>59</v>
      </c>
      <c r="Z29" s="138"/>
      <c r="AA29" s="120"/>
      <c r="AB29" s="120"/>
      <c r="AC29" s="121"/>
      <c r="AD29" s="139" t="s">
        <v>60</v>
      </c>
      <c r="AE29" s="140"/>
      <c r="AF29" s="120"/>
      <c r="AG29" s="120"/>
      <c r="AH29" s="121"/>
      <c r="AI29" s="139" t="s">
        <v>61</v>
      </c>
      <c r="AJ29" s="140"/>
      <c r="AK29" s="120"/>
      <c r="AL29" s="120"/>
      <c r="AM29" s="120"/>
      <c r="AN29" s="159">
        <f>CH30</f>
        <v>0</v>
      </c>
      <c r="AO29" s="160"/>
      <c r="AP29" s="160"/>
      <c r="AQ29" s="160"/>
      <c r="AR29" s="160"/>
      <c r="AS29" s="157" t="s">
        <v>0</v>
      </c>
      <c r="AX29" s="106">
        <f>IF(AX28=0,0,IF(AX27=$BA$16,$CA$16,IF(AX27=$BG$16,$CL$16,VLOOKUP($AF$6,$AX$2:$BN$4,11,0))))</f>
        <v>0</v>
      </c>
      <c r="AY29" s="106"/>
      <c r="AZ29" s="106"/>
      <c r="BA29" s="106">
        <f>IF(BA28=0,0,IF(BA27=$BA$16,$CA$16,IF(BA27=$BG$16,$CL$16,VLOOKUP($AF$6,$AX$2:$BN$4,11,0))))</f>
        <v>0</v>
      </c>
      <c r="BB29" s="106"/>
      <c r="BC29" s="106"/>
      <c r="BD29" s="106">
        <f>IF(BD28=0,0,IF(BD27=$BA$16,$CA$16,IF(BD27=$BG$16,$CL$16,VLOOKUP($AF$6,$AX$2:$BN$4,11,0))))</f>
        <v>0</v>
      </c>
      <c r="BE29" s="106"/>
      <c r="BF29" s="106"/>
      <c r="BG29" s="106">
        <f>IF(BG28=0,0,IF(BG27=$BA$16,$CA$16,IF(BG27=$BG$16,$CL$16,VLOOKUP($AF$6,$AX$2:$BN$4,11,0))))</f>
        <v>0</v>
      </c>
      <c r="BH29" s="106"/>
      <c r="BI29" s="106"/>
      <c r="BJ29" s="106">
        <f>IF(BJ28=0,0,IF(BJ27=$BA$16,$CA$16,IF(BJ27=$BG$16,$CL$16,VLOOKUP($AF$6,$AX$2:$BN$4,11,0))))</f>
        <v>0</v>
      </c>
      <c r="BK29" s="106"/>
      <c r="BL29" s="106"/>
      <c r="BM29" s="106">
        <f>IF(BM28=0,0,IF(BM27=$BA$16,$CA$16,IF(BM27=$BG$16,$CL$16,VLOOKUP($AF$6,$AX$2:$BN$4,11,0))))</f>
        <v>0</v>
      </c>
      <c r="BN29" s="106"/>
      <c r="BO29" s="106"/>
      <c r="BP29" s="106">
        <f>IF(BP28=0,0,IF(BP27=$BA$16,$CA$16,IF(BP27=$BG$16,$CL$16,VLOOKUP($AF$6,$AX$2:$BN$4,11,0))))</f>
        <v>0</v>
      </c>
      <c r="BQ29" s="106"/>
      <c r="BR29" s="106"/>
      <c r="BS29" s="106">
        <f>IF(BS28=0,0,IF(BS27=$BA$16,$CA$16,IF(BS27=$BG$16,$CL$16,VLOOKUP($AF$6,$AX$2:$BN$4,11,0))))</f>
        <v>0</v>
      </c>
      <c r="BT29" s="106"/>
      <c r="BU29" s="106"/>
      <c r="BV29" s="106">
        <f>IF(BV28=0,0,IF(BV27=$BA$16,$CA$16,IF(BV27=$BG$16,$CL$16,VLOOKUP($AF$6,$AX$2:$BN$4,11,0))))</f>
        <v>0</v>
      </c>
      <c r="BW29" s="106"/>
      <c r="BX29" s="106"/>
      <c r="BY29" s="106">
        <f>IF(BY28=0,0,IF(BY27=$BA$16,$CA$16,IF(BY27=$BG$16,$CL$16,VLOOKUP($AF$6,$AX$2:$BN$4,11,0))))</f>
        <v>0</v>
      </c>
      <c r="BZ29" s="106"/>
      <c r="CA29" s="106"/>
      <c r="CB29" s="106">
        <f>IF(CB28=0,0,IF(CB27=$BA$16,$CA$16,IF(CB27=$BG$16,$CL$16,VLOOKUP($AF$6,$AX$2:$BN$4,11,0))))</f>
        <v>0</v>
      </c>
      <c r="CC29" s="106"/>
      <c r="CD29" s="106"/>
      <c r="CE29" s="106">
        <f>IF(CE28=0,0,IF(CE27=$BA$16,$CA$16,IF(CE27=$BG$16,$CL$16,VLOOKUP($AF$6,$AX$2:$BN$4,11,0))))</f>
        <v>0</v>
      </c>
      <c r="CF29" s="106"/>
      <c r="CG29" s="106"/>
      <c r="CH29" s="106">
        <f>SUM(AX29:CG29)</f>
        <v>0</v>
      </c>
      <c r="CI29" s="106"/>
      <c r="CJ29" s="106"/>
    </row>
    <row r="30" spans="2:93" ht="13.5" customHeight="1" x14ac:dyDescent="0.4">
      <c r="B30" s="113"/>
      <c r="C30" s="114"/>
      <c r="D30" s="141"/>
      <c r="E30" s="142"/>
      <c r="F30" s="142"/>
      <c r="G30" s="142"/>
      <c r="H30" s="142"/>
      <c r="I30" s="142"/>
      <c r="J30" s="139" t="s">
        <v>74</v>
      </c>
      <c r="K30" s="140"/>
      <c r="L30" s="155"/>
      <c r="M30" s="155"/>
      <c r="N30" s="156"/>
      <c r="O30" s="141" t="s">
        <v>75</v>
      </c>
      <c r="P30" s="142"/>
      <c r="Q30" s="155"/>
      <c r="R30" s="155"/>
      <c r="S30" s="156"/>
      <c r="T30" s="141" t="s">
        <v>76</v>
      </c>
      <c r="U30" s="142"/>
      <c r="V30" s="155"/>
      <c r="W30" s="155"/>
      <c r="X30" s="156"/>
      <c r="Y30" s="139" t="s">
        <v>77</v>
      </c>
      <c r="Z30" s="140"/>
      <c r="AA30" s="155"/>
      <c r="AB30" s="155"/>
      <c r="AC30" s="156"/>
      <c r="AD30" s="141" t="s">
        <v>78</v>
      </c>
      <c r="AE30" s="142"/>
      <c r="AF30" s="155"/>
      <c r="AG30" s="155"/>
      <c r="AH30" s="156"/>
      <c r="AI30" s="141" t="s">
        <v>79</v>
      </c>
      <c r="AJ30" s="142"/>
      <c r="AK30" s="155"/>
      <c r="AL30" s="155"/>
      <c r="AM30" s="155"/>
      <c r="AN30" s="161"/>
      <c r="AO30" s="162"/>
      <c r="AP30" s="162"/>
      <c r="AQ30" s="162"/>
      <c r="AR30" s="162"/>
      <c r="AS30" s="158"/>
      <c r="AX30" s="106">
        <f>IF(AX29-AX28&gt;=0,AX29-AX28,0)</f>
        <v>0</v>
      </c>
      <c r="AY30" s="106"/>
      <c r="AZ30" s="106"/>
      <c r="BA30" s="106">
        <f>IF(BA29-BA28&gt;=0,BA29-BA28,0)</f>
        <v>0</v>
      </c>
      <c r="BB30" s="106"/>
      <c r="BC30" s="106"/>
      <c r="BD30" s="106">
        <f>IF(BD29-BD28&gt;=0,BD29-BD28,0)</f>
        <v>0</v>
      </c>
      <c r="BE30" s="106"/>
      <c r="BF30" s="106"/>
      <c r="BG30" s="106">
        <f>IF(BG29-BG28&gt;=0,BG29-BG28,0)</f>
        <v>0</v>
      </c>
      <c r="BH30" s="106"/>
      <c r="BI30" s="106"/>
      <c r="BJ30" s="106">
        <f>IF(BJ29-BJ28&gt;=0,BJ29-BJ28,0)</f>
        <v>0</v>
      </c>
      <c r="BK30" s="106"/>
      <c r="BL30" s="106"/>
      <c r="BM30" s="106">
        <f>IF(BM29-BM28&gt;=0,BM29-BM28,0)</f>
        <v>0</v>
      </c>
      <c r="BN30" s="106"/>
      <c r="BO30" s="106"/>
      <c r="BP30" s="106">
        <f>IF(BP29-BP28&gt;=0,BP29-BP28,0)</f>
        <v>0</v>
      </c>
      <c r="BQ30" s="106"/>
      <c r="BR30" s="106"/>
      <c r="BS30" s="106">
        <f>IF(BS29-BS28&gt;=0,BS29-BS28,0)</f>
        <v>0</v>
      </c>
      <c r="BT30" s="106"/>
      <c r="BU30" s="106"/>
      <c r="BV30" s="106">
        <f>IF(BV29-BV28&gt;=0,BV29-BV28,0)</f>
        <v>0</v>
      </c>
      <c r="BW30" s="106"/>
      <c r="BX30" s="106"/>
      <c r="BY30" s="106">
        <f>IF(BY29-BY28&gt;=0,BY29-BY28,0)</f>
        <v>0</v>
      </c>
      <c r="BZ30" s="106"/>
      <c r="CA30" s="106"/>
      <c r="CB30" s="106">
        <f>IF(CB29-CB28&gt;=0,CB29-CB28,0)</f>
        <v>0</v>
      </c>
      <c r="CC30" s="106"/>
      <c r="CD30" s="106"/>
      <c r="CE30" s="106">
        <f>IF(CE29-CE28&gt;=0,CE29-CE28,0)</f>
        <v>0</v>
      </c>
      <c r="CF30" s="106"/>
      <c r="CG30" s="106"/>
      <c r="CH30" s="106">
        <f>SUM(AX30:CG30)</f>
        <v>0</v>
      </c>
      <c r="CI30" s="106"/>
      <c r="CJ30" s="106"/>
    </row>
    <row r="31" spans="2:93" ht="15" customHeight="1" x14ac:dyDescent="0.4">
      <c r="B31" s="109">
        <v>4</v>
      </c>
      <c r="C31" s="110"/>
      <c r="D31" s="115"/>
      <c r="E31" s="116"/>
      <c r="F31" s="116"/>
      <c r="G31" s="116"/>
      <c r="H31" s="116"/>
      <c r="I31" s="116"/>
      <c r="J31" s="117"/>
      <c r="K31" s="74"/>
      <c r="L31" s="75"/>
      <c r="M31" s="75"/>
      <c r="N31" s="75"/>
      <c r="O31" s="76"/>
      <c r="P31" s="118" t="s">
        <v>51</v>
      </c>
      <c r="Q31" s="119"/>
      <c r="R31" s="119"/>
      <c r="S31" s="78"/>
      <c r="T31" s="78"/>
      <c r="U31" s="5" t="s">
        <v>11</v>
      </c>
      <c r="V31" s="78"/>
      <c r="W31" s="78"/>
      <c r="X31" s="5" t="s">
        <v>10</v>
      </c>
      <c r="Y31" s="78"/>
      <c r="Z31" s="78"/>
      <c r="AA31" s="6" t="s">
        <v>9</v>
      </c>
      <c r="AB31" s="50" t="s">
        <v>50</v>
      </c>
      <c r="AC31" s="56"/>
      <c r="AD31" s="56"/>
      <c r="AE31" s="78"/>
      <c r="AF31" s="78"/>
      <c r="AG31" s="5" t="s">
        <v>11</v>
      </c>
      <c r="AH31" s="78"/>
      <c r="AI31" s="78"/>
      <c r="AJ31" s="5" t="s">
        <v>10</v>
      </c>
      <c r="AK31" s="78"/>
      <c r="AL31" s="78"/>
      <c r="AM31" s="11" t="s">
        <v>9</v>
      </c>
      <c r="AN31" s="135" t="str">
        <f>BO31</f>
        <v/>
      </c>
      <c r="AO31" s="136"/>
      <c r="AP31" s="136"/>
      <c r="AQ31" s="136"/>
      <c r="AR31" s="136" t="s">
        <v>5</v>
      </c>
      <c r="AS31" s="170"/>
      <c r="AX31" s="104" t="s">
        <v>87</v>
      </c>
      <c r="AY31" s="104"/>
      <c r="AZ31" s="104"/>
      <c r="BA31" s="148" t="str">
        <f>V31&amp;X31</f>
        <v>月</v>
      </c>
      <c r="BB31" s="143"/>
      <c r="BC31" s="144"/>
      <c r="BD31" s="104" t="s">
        <v>55</v>
      </c>
      <c r="BE31" s="104"/>
      <c r="BF31" s="104"/>
      <c r="BG31" s="104" t="str">
        <f>IF(AI32&gt;0,AH31&amp;AJ31,"")</f>
        <v/>
      </c>
      <c r="BH31" s="104"/>
      <c r="BI31" s="104"/>
      <c r="BJ31" s="148" t="s">
        <v>6</v>
      </c>
      <c r="BK31" s="143"/>
      <c r="BL31" s="143"/>
      <c r="BM31" s="143"/>
      <c r="BN31" s="143"/>
      <c r="BO31" s="151" t="str">
        <f>IF(AND(V31&gt;=4,AH31&gt;=4),AH31-V31+1,IF(AND(V31&gt;=4,AH31&gt;0),AH31+13-V31,IF(V31&gt;0,1+AH31-V31,"")))</f>
        <v/>
      </c>
      <c r="BP31" s="152"/>
      <c r="BQ31" s="152"/>
      <c r="BR31" s="143" t="s">
        <v>5</v>
      </c>
      <c r="BS31" s="144"/>
      <c r="BT31" s="104" t="s">
        <v>88</v>
      </c>
      <c r="BU31" s="104"/>
      <c r="BV31" s="104"/>
      <c r="BW31" s="104"/>
      <c r="BX31" s="104"/>
      <c r="BY31" s="104"/>
      <c r="BZ31" s="104"/>
      <c r="CA31" s="104" t="e">
        <f>ROUNDDOWN(VLOOKUP($AF$6,$AX$2:$BN$4,11,0)*W32/W33,-1)</f>
        <v>#N/A</v>
      </c>
      <c r="CB31" s="104"/>
      <c r="CC31" s="104"/>
      <c r="CD31" s="104"/>
      <c r="CE31" s="104" t="s">
        <v>89</v>
      </c>
      <c r="CF31" s="104"/>
      <c r="CG31" s="104"/>
      <c r="CH31" s="104"/>
      <c r="CI31" s="104"/>
      <c r="CJ31" s="104"/>
      <c r="CK31" s="104"/>
      <c r="CL31" s="104" t="e">
        <f>ROUNDDOWN(VLOOKUP($AF$6,$AX$2:$BN$4,11,0)*AI32/AI33,-1)</f>
        <v>#N/A</v>
      </c>
      <c r="CM31" s="104"/>
      <c r="CN31" s="104"/>
      <c r="CO31" s="104"/>
    </row>
    <row r="32" spans="2:93" ht="17.25" customHeight="1" x14ac:dyDescent="0.4">
      <c r="B32" s="111"/>
      <c r="C32" s="112"/>
      <c r="D32" s="101"/>
      <c r="E32" s="102"/>
      <c r="F32" s="102"/>
      <c r="G32" s="102"/>
      <c r="H32" s="102"/>
      <c r="I32" s="102"/>
      <c r="J32" s="103"/>
      <c r="K32" s="80"/>
      <c r="L32" s="81"/>
      <c r="M32" s="81"/>
      <c r="N32" s="81"/>
      <c r="O32" s="82"/>
      <c r="P32" s="165" t="s">
        <v>86</v>
      </c>
      <c r="Q32" s="166"/>
      <c r="R32" s="166"/>
      <c r="S32" s="166"/>
      <c r="T32" s="166"/>
      <c r="U32" s="166"/>
      <c r="V32" s="166"/>
      <c r="W32" s="78"/>
      <c r="X32" s="78"/>
      <c r="Y32" s="78"/>
      <c r="Z32" s="78"/>
      <c r="AA32" s="12" t="s">
        <v>53</v>
      </c>
      <c r="AB32" s="149" t="s">
        <v>52</v>
      </c>
      <c r="AC32" s="150"/>
      <c r="AD32" s="150"/>
      <c r="AE32" s="150"/>
      <c r="AF32" s="150"/>
      <c r="AG32" s="150"/>
      <c r="AH32" s="150"/>
      <c r="AI32" s="78"/>
      <c r="AJ32" s="78"/>
      <c r="AK32" s="78"/>
      <c r="AL32" s="78"/>
      <c r="AM32" s="12" t="s">
        <v>53</v>
      </c>
      <c r="AN32" s="135">
        <f>CH33</f>
        <v>0</v>
      </c>
      <c r="AO32" s="136"/>
      <c r="AP32" s="136"/>
      <c r="AQ32" s="136"/>
      <c r="AR32" s="136"/>
      <c r="AS32" s="15" t="s">
        <v>0</v>
      </c>
      <c r="AX32" s="154" t="s">
        <v>56</v>
      </c>
      <c r="AY32" s="154"/>
      <c r="AZ32" s="154"/>
      <c r="BA32" s="154" t="s">
        <v>62</v>
      </c>
      <c r="BB32" s="154"/>
      <c r="BC32" s="154"/>
      <c r="BD32" s="154" t="s">
        <v>63</v>
      </c>
      <c r="BE32" s="154"/>
      <c r="BF32" s="154"/>
      <c r="BG32" s="154" t="s">
        <v>64</v>
      </c>
      <c r="BH32" s="154"/>
      <c r="BI32" s="154"/>
      <c r="BJ32" s="154" t="s">
        <v>65</v>
      </c>
      <c r="BK32" s="154"/>
      <c r="BL32" s="154"/>
      <c r="BM32" s="154" t="s">
        <v>66</v>
      </c>
      <c r="BN32" s="154"/>
      <c r="BO32" s="154"/>
      <c r="BP32" s="154" t="s">
        <v>67</v>
      </c>
      <c r="BQ32" s="154"/>
      <c r="BR32" s="154"/>
      <c r="BS32" s="154" t="s">
        <v>68</v>
      </c>
      <c r="BT32" s="154"/>
      <c r="BU32" s="154"/>
      <c r="BV32" s="154" t="s">
        <v>69</v>
      </c>
      <c r="BW32" s="154"/>
      <c r="BX32" s="154"/>
      <c r="BY32" s="154" t="s">
        <v>70</v>
      </c>
      <c r="BZ32" s="154"/>
      <c r="CA32" s="154"/>
      <c r="CB32" s="154" t="s">
        <v>71</v>
      </c>
      <c r="CC32" s="154"/>
      <c r="CD32" s="154"/>
      <c r="CE32" s="154" t="s">
        <v>72</v>
      </c>
      <c r="CF32" s="154"/>
      <c r="CG32" s="154"/>
      <c r="CH32" s="154" t="s">
        <v>73</v>
      </c>
      <c r="CI32" s="154"/>
      <c r="CJ32" s="154"/>
    </row>
    <row r="33" spans="2:93" ht="13.5" customHeight="1" x14ac:dyDescent="0.4">
      <c r="B33" s="111"/>
      <c r="C33" s="112"/>
      <c r="D33" s="139" t="s">
        <v>85</v>
      </c>
      <c r="E33" s="140"/>
      <c r="F33" s="140"/>
      <c r="G33" s="140"/>
      <c r="H33" s="140"/>
      <c r="I33" s="163"/>
      <c r="J33" s="164"/>
      <c r="K33" s="164"/>
      <c r="L33" s="164"/>
      <c r="M33" s="164"/>
      <c r="N33" s="164"/>
      <c r="O33" s="14" t="s">
        <v>0</v>
      </c>
      <c r="P33" s="145" t="str">
        <f>IF(V31="","",V31)</f>
        <v/>
      </c>
      <c r="Q33" s="146"/>
      <c r="R33" s="147" t="s">
        <v>54</v>
      </c>
      <c r="S33" s="147"/>
      <c r="T33" s="147"/>
      <c r="U33" s="147"/>
      <c r="V33" s="147"/>
      <c r="W33" s="81"/>
      <c r="X33" s="81"/>
      <c r="Y33" s="81"/>
      <c r="Z33" s="81"/>
      <c r="AA33" s="8" t="s">
        <v>53</v>
      </c>
      <c r="AB33" s="145" t="str">
        <f>IF(AH31="","",AH31)</f>
        <v/>
      </c>
      <c r="AC33" s="146"/>
      <c r="AD33" s="147" t="s">
        <v>54</v>
      </c>
      <c r="AE33" s="147"/>
      <c r="AF33" s="147"/>
      <c r="AG33" s="147"/>
      <c r="AH33" s="147"/>
      <c r="AI33" s="81"/>
      <c r="AJ33" s="81"/>
      <c r="AK33" s="81"/>
      <c r="AL33" s="81"/>
      <c r="AM33" s="8" t="s">
        <v>53</v>
      </c>
      <c r="AN33" s="135">
        <f>CH34</f>
        <v>0</v>
      </c>
      <c r="AO33" s="136"/>
      <c r="AP33" s="136"/>
      <c r="AQ33" s="136"/>
      <c r="AR33" s="136"/>
      <c r="AS33" s="13" t="s">
        <v>0</v>
      </c>
      <c r="AX33" s="153">
        <f>IF(L34="",0,L34)</f>
        <v>0</v>
      </c>
      <c r="AY33" s="154"/>
      <c r="AZ33" s="154"/>
      <c r="BA33" s="153">
        <f>IF(Q34="",0,Q34)</f>
        <v>0</v>
      </c>
      <c r="BB33" s="154"/>
      <c r="BC33" s="154"/>
      <c r="BD33" s="153">
        <f>IF(V34="",0,V34)</f>
        <v>0</v>
      </c>
      <c r="BE33" s="154"/>
      <c r="BF33" s="154"/>
      <c r="BG33" s="153">
        <f>IF(AA34="",0,AA34)</f>
        <v>0</v>
      </c>
      <c r="BH33" s="154"/>
      <c r="BI33" s="154"/>
      <c r="BJ33" s="153">
        <f>IF(AF34="",0,AF34)</f>
        <v>0</v>
      </c>
      <c r="BK33" s="154"/>
      <c r="BL33" s="154"/>
      <c r="BM33" s="153">
        <f>IF(AK34="",0,AK34)</f>
        <v>0</v>
      </c>
      <c r="BN33" s="154"/>
      <c r="BO33" s="154"/>
      <c r="BP33" s="153">
        <f>IF(L35="",0,L35)</f>
        <v>0</v>
      </c>
      <c r="BQ33" s="154"/>
      <c r="BR33" s="154"/>
      <c r="BS33" s="153">
        <f>IF(Q35="",0,Q35)</f>
        <v>0</v>
      </c>
      <c r="BT33" s="154"/>
      <c r="BU33" s="154"/>
      <c r="BV33" s="153">
        <f>IF(V35="",0,V35)</f>
        <v>0</v>
      </c>
      <c r="BW33" s="154"/>
      <c r="BX33" s="154"/>
      <c r="BY33" s="153">
        <f>IF(AA35="",0,AA35)</f>
        <v>0</v>
      </c>
      <c r="BZ33" s="154"/>
      <c r="CA33" s="154"/>
      <c r="CB33" s="153">
        <f>IF(AF35="",0,AF35)</f>
        <v>0</v>
      </c>
      <c r="CC33" s="154"/>
      <c r="CD33" s="154"/>
      <c r="CE33" s="153">
        <f>IF(AK35="",0,AK35)</f>
        <v>0</v>
      </c>
      <c r="CF33" s="154"/>
      <c r="CG33" s="154"/>
      <c r="CH33" s="153">
        <f>SUM(AX33:CG33)</f>
        <v>0</v>
      </c>
      <c r="CI33" s="154"/>
      <c r="CJ33" s="154"/>
    </row>
    <row r="34" spans="2:93" ht="13.5" customHeight="1" x14ac:dyDescent="0.4">
      <c r="B34" s="111"/>
      <c r="C34" s="112"/>
      <c r="D34" s="137" t="s">
        <v>94</v>
      </c>
      <c r="E34" s="138"/>
      <c r="F34" s="138"/>
      <c r="G34" s="138"/>
      <c r="H34" s="138"/>
      <c r="I34" s="138"/>
      <c r="J34" s="137" t="s">
        <v>56</v>
      </c>
      <c r="K34" s="138"/>
      <c r="L34" s="120"/>
      <c r="M34" s="120"/>
      <c r="N34" s="120"/>
      <c r="O34" s="139" t="s">
        <v>57</v>
      </c>
      <c r="P34" s="140"/>
      <c r="Q34" s="120"/>
      <c r="R34" s="120"/>
      <c r="S34" s="120"/>
      <c r="T34" s="139" t="s">
        <v>58</v>
      </c>
      <c r="U34" s="140"/>
      <c r="V34" s="120"/>
      <c r="W34" s="120"/>
      <c r="X34" s="121"/>
      <c r="Y34" s="137" t="s">
        <v>59</v>
      </c>
      <c r="Z34" s="138"/>
      <c r="AA34" s="120"/>
      <c r="AB34" s="120"/>
      <c r="AC34" s="121"/>
      <c r="AD34" s="139" t="s">
        <v>60</v>
      </c>
      <c r="AE34" s="140"/>
      <c r="AF34" s="120"/>
      <c r="AG34" s="120"/>
      <c r="AH34" s="121"/>
      <c r="AI34" s="139" t="s">
        <v>61</v>
      </c>
      <c r="AJ34" s="140"/>
      <c r="AK34" s="120"/>
      <c r="AL34" s="120"/>
      <c r="AM34" s="120"/>
      <c r="AN34" s="159">
        <f>CH35</f>
        <v>0</v>
      </c>
      <c r="AO34" s="160"/>
      <c r="AP34" s="160"/>
      <c r="AQ34" s="160"/>
      <c r="AR34" s="160"/>
      <c r="AS34" s="157" t="s">
        <v>0</v>
      </c>
      <c r="AX34" s="106">
        <f>IF(AX33=0,0,IF(AX32=$BA$16,$CA$16,IF(AX32=$BG$16,$CL$16,VLOOKUP($AF$6,$AX$2:$BN$4,11,0))))</f>
        <v>0</v>
      </c>
      <c r="AY34" s="106"/>
      <c r="AZ34" s="106"/>
      <c r="BA34" s="106">
        <f>IF(BA33=0,0,IF(BA32=$BA$16,$CA$16,IF(BA32=$BG$16,$CL$16,VLOOKUP($AF$6,$AX$2:$BN$4,11,0))))</f>
        <v>0</v>
      </c>
      <c r="BB34" s="106"/>
      <c r="BC34" s="106"/>
      <c r="BD34" s="106">
        <f>IF(BD33=0,0,IF(BD32=$BA$16,$CA$16,IF(BD32=$BG$16,$CL$16,VLOOKUP($AF$6,$AX$2:$BN$4,11,0))))</f>
        <v>0</v>
      </c>
      <c r="BE34" s="106"/>
      <c r="BF34" s="106"/>
      <c r="BG34" s="106">
        <f>IF(BG33=0,0,IF(BG32=$BA$16,$CA$16,IF(BG32=$BG$16,$CL$16,VLOOKUP($AF$6,$AX$2:$BN$4,11,0))))</f>
        <v>0</v>
      </c>
      <c r="BH34" s="106"/>
      <c r="BI34" s="106"/>
      <c r="BJ34" s="106">
        <f>IF(BJ33=0,0,IF(BJ32=$BA$16,$CA$16,IF(BJ32=$BG$16,$CL$16,VLOOKUP($AF$6,$AX$2:$BN$4,11,0))))</f>
        <v>0</v>
      </c>
      <c r="BK34" s="106"/>
      <c r="BL34" s="106"/>
      <c r="BM34" s="106">
        <f>IF(BM33=0,0,IF(BM32=$BA$16,$CA$16,IF(BM32=$BG$16,$CL$16,VLOOKUP($AF$6,$AX$2:$BN$4,11,0))))</f>
        <v>0</v>
      </c>
      <c r="BN34" s="106"/>
      <c r="BO34" s="106"/>
      <c r="BP34" s="106">
        <f>IF(BP33=0,0,IF(BP32=$BA$16,$CA$16,IF(BP32=$BG$16,$CL$16,VLOOKUP($AF$6,$AX$2:$BN$4,11,0))))</f>
        <v>0</v>
      </c>
      <c r="BQ34" s="106"/>
      <c r="BR34" s="106"/>
      <c r="BS34" s="106">
        <f>IF(BS33=0,0,IF(BS32=$BA$16,$CA$16,IF(BS32=$BG$16,$CL$16,VLOOKUP($AF$6,$AX$2:$BN$4,11,0))))</f>
        <v>0</v>
      </c>
      <c r="BT34" s="106"/>
      <c r="BU34" s="106"/>
      <c r="BV34" s="106">
        <f>IF(BV33=0,0,IF(BV32=$BA$16,$CA$16,IF(BV32=$BG$16,$CL$16,VLOOKUP($AF$6,$AX$2:$BN$4,11,0))))</f>
        <v>0</v>
      </c>
      <c r="BW34" s="106"/>
      <c r="BX34" s="106"/>
      <c r="BY34" s="106">
        <f>IF(BY33=0,0,IF(BY32=$BA$16,$CA$16,IF(BY32=$BG$16,$CL$16,VLOOKUP($AF$6,$AX$2:$BN$4,11,0))))</f>
        <v>0</v>
      </c>
      <c r="BZ34" s="106"/>
      <c r="CA34" s="106"/>
      <c r="CB34" s="106">
        <f>IF(CB33=0,0,IF(CB32=$BA$16,$CA$16,IF(CB32=$BG$16,$CL$16,VLOOKUP($AF$6,$AX$2:$BN$4,11,0))))</f>
        <v>0</v>
      </c>
      <c r="CC34" s="106"/>
      <c r="CD34" s="106"/>
      <c r="CE34" s="106">
        <f>IF(CE33=0,0,IF(CE32=$BA$16,$CA$16,IF(CE32=$BG$16,$CL$16,VLOOKUP($AF$6,$AX$2:$BN$4,11,0))))</f>
        <v>0</v>
      </c>
      <c r="CF34" s="106"/>
      <c r="CG34" s="106"/>
      <c r="CH34" s="106">
        <f>SUM(AX34:CG34)</f>
        <v>0</v>
      </c>
      <c r="CI34" s="106"/>
      <c r="CJ34" s="106"/>
    </row>
    <row r="35" spans="2:93" ht="13.5" customHeight="1" x14ac:dyDescent="0.4">
      <c r="B35" s="113"/>
      <c r="C35" s="114"/>
      <c r="D35" s="141"/>
      <c r="E35" s="142"/>
      <c r="F35" s="142"/>
      <c r="G35" s="142"/>
      <c r="H35" s="142"/>
      <c r="I35" s="142"/>
      <c r="J35" s="139" t="s">
        <v>74</v>
      </c>
      <c r="K35" s="140"/>
      <c r="L35" s="155"/>
      <c r="M35" s="155"/>
      <c r="N35" s="156"/>
      <c r="O35" s="141" t="s">
        <v>75</v>
      </c>
      <c r="P35" s="142"/>
      <c r="Q35" s="155"/>
      <c r="R35" s="155"/>
      <c r="S35" s="156"/>
      <c r="T35" s="141" t="s">
        <v>76</v>
      </c>
      <c r="U35" s="142"/>
      <c r="V35" s="155"/>
      <c r="W35" s="155"/>
      <c r="X35" s="156"/>
      <c r="Y35" s="139" t="s">
        <v>77</v>
      </c>
      <c r="Z35" s="140"/>
      <c r="AA35" s="155"/>
      <c r="AB35" s="155"/>
      <c r="AC35" s="156"/>
      <c r="AD35" s="141" t="s">
        <v>78</v>
      </c>
      <c r="AE35" s="142"/>
      <c r="AF35" s="155"/>
      <c r="AG35" s="155"/>
      <c r="AH35" s="156"/>
      <c r="AI35" s="141" t="s">
        <v>79</v>
      </c>
      <c r="AJ35" s="142"/>
      <c r="AK35" s="155"/>
      <c r="AL35" s="155"/>
      <c r="AM35" s="155"/>
      <c r="AN35" s="161"/>
      <c r="AO35" s="162"/>
      <c r="AP35" s="162"/>
      <c r="AQ35" s="162"/>
      <c r="AR35" s="162"/>
      <c r="AS35" s="158"/>
      <c r="AX35" s="106">
        <f>IF(AX34-AX33&gt;=0,AX34-AX33,0)</f>
        <v>0</v>
      </c>
      <c r="AY35" s="106"/>
      <c r="AZ35" s="106"/>
      <c r="BA35" s="106">
        <f>IF(BA34-BA33&gt;=0,BA34-BA33,0)</f>
        <v>0</v>
      </c>
      <c r="BB35" s="106"/>
      <c r="BC35" s="106"/>
      <c r="BD35" s="106">
        <f>IF(BD34-BD33&gt;=0,BD34-BD33,0)</f>
        <v>0</v>
      </c>
      <c r="BE35" s="106"/>
      <c r="BF35" s="106"/>
      <c r="BG35" s="106">
        <f>IF(BG34-BG33&gt;=0,BG34-BG33,0)</f>
        <v>0</v>
      </c>
      <c r="BH35" s="106"/>
      <c r="BI35" s="106"/>
      <c r="BJ35" s="106">
        <f>IF(BJ34-BJ33&gt;=0,BJ34-BJ33,0)</f>
        <v>0</v>
      </c>
      <c r="BK35" s="106"/>
      <c r="BL35" s="106"/>
      <c r="BM35" s="106">
        <f>IF(BM34-BM33&gt;=0,BM34-BM33,0)</f>
        <v>0</v>
      </c>
      <c r="BN35" s="106"/>
      <c r="BO35" s="106"/>
      <c r="BP35" s="106">
        <f>IF(BP34-BP33&gt;=0,BP34-BP33,0)</f>
        <v>0</v>
      </c>
      <c r="BQ35" s="106"/>
      <c r="BR35" s="106"/>
      <c r="BS35" s="106">
        <f>IF(BS34-BS33&gt;=0,BS34-BS33,0)</f>
        <v>0</v>
      </c>
      <c r="BT35" s="106"/>
      <c r="BU35" s="106"/>
      <c r="BV35" s="106">
        <f>IF(BV34-BV33&gt;=0,BV34-BV33,0)</f>
        <v>0</v>
      </c>
      <c r="BW35" s="106"/>
      <c r="BX35" s="106"/>
      <c r="BY35" s="106">
        <f>IF(BY34-BY33&gt;=0,BY34-BY33,0)</f>
        <v>0</v>
      </c>
      <c r="BZ35" s="106"/>
      <c r="CA35" s="106"/>
      <c r="CB35" s="106">
        <f>IF(CB34-CB33&gt;=0,CB34-CB33,0)</f>
        <v>0</v>
      </c>
      <c r="CC35" s="106"/>
      <c r="CD35" s="106"/>
      <c r="CE35" s="106">
        <f>IF(CE34-CE33&gt;=0,CE34-CE33,0)</f>
        <v>0</v>
      </c>
      <c r="CF35" s="106"/>
      <c r="CG35" s="106"/>
      <c r="CH35" s="106">
        <f>SUM(AX35:CG35)</f>
        <v>0</v>
      </c>
      <c r="CI35" s="106"/>
      <c r="CJ35" s="106"/>
    </row>
    <row r="36" spans="2:93" ht="15" customHeight="1" x14ac:dyDescent="0.4">
      <c r="B36" s="109">
        <v>5</v>
      </c>
      <c r="C36" s="110"/>
      <c r="D36" s="115"/>
      <c r="E36" s="116"/>
      <c r="F36" s="116"/>
      <c r="G36" s="116"/>
      <c r="H36" s="116"/>
      <c r="I36" s="116"/>
      <c r="J36" s="117"/>
      <c r="K36" s="74"/>
      <c r="L36" s="75"/>
      <c r="M36" s="75"/>
      <c r="N36" s="75"/>
      <c r="O36" s="76"/>
      <c r="P36" s="118" t="s">
        <v>51</v>
      </c>
      <c r="Q36" s="119"/>
      <c r="R36" s="119"/>
      <c r="S36" s="78"/>
      <c r="T36" s="78"/>
      <c r="U36" s="5" t="s">
        <v>11</v>
      </c>
      <c r="V36" s="78"/>
      <c r="W36" s="78"/>
      <c r="X36" s="5" t="s">
        <v>10</v>
      </c>
      <c r="Y36" s="78"/>
      <c r="Z36" s="78"/>
      <c r="AA36" s="6" t="s">
        <v>9</v>
      </c>
      <c r="AB36" s="111" t="s">
        <v>50</v>
      </c>
      <c r="AC36" s="122"/>
      <c r="AD36" s="122"/>
      <c r="AE36" s="78"/>
      <c r="AF36" s="78"/>
      <c r="AG36" s="5" t="s">
        <v>11</v>
      </c>
      <c r="AH36" s="78"/>
      <c r="AI36" s="78"/>
      <c r="AJ36" s="5" t="s">
        <v>10</v>
      </c>
      <c r="AK36" s="78"/>
      <c r="AL36" s="78"/>
      <c r="AM36" s="11" t="s">
        <v>9</v>
      </c>
      <c r="AN36" s="135" t="str">
        <f>BO36</f>
        <v/>
      </c>
      <c r="AO36" s="136"/>
      <c r="AP36" s="136"/>
      <c r="AQ36" s="136"/>
      <c r="AR36" s="136" t="s">
        <v>5</v>
      </c>
      <c r="AS36" s="170"/>
      <c r="AX36" s="104" t="s">
        <v>87</v>
      </c>
      <c r="AY36" s="104"/>
      <c r="AZ36" s="104"/>
      <c r="BA36" s="148" t="str">
        <f>V36&amp;X36</f>
        <v>月</v>
      </c>
      <c r="BB36" s="143"/>
      <c r="BC36" s="144"/>
      <c r="BD36" s="104" t="s">
        <v>55</v>
      </c>
      <c r="BE36" s="104"/>
      <c r="BF36" s="104"/>
      <c r="BG36" s="104" t="str">
        <f>IF(AI37&gt;0,AH36&amp;AJ36,"")</f>
        <v/>
      </c>
      <c r="BH36" s="104"/>
      <c r="BI36" s="104"/>
      <c r="BJ36" s="148" t="s">
        <v>6</v>
      </c>
      <c r="BK36" s="143"/>
      <c r="BL36" s="143"/>
      <c r="BM36" s="143"/>
      <c r="BN36" s="143"/>
      <c r="BO36" s="151" t="str">
        <f>IF(AND(V36&gt;=4,AH36&gt;=4),AH36-V36+1,IF(AND(V36&gt;=4,AH36&gt;0),AH36+13-V36,IF(V36&gt;0,1+AH36-V36,"")))</f>
        <v/>
      </c>
      <c r="BP36" s="152"/>
      <c r="BQ36" s="152"/>
      <c r="BR36" s="143" t="s">
        <v>5</v>
      </c>
      <c r="BS36" s="144"/>
      <c r="BT36" s="104" t="s">
        <v>88</v>
      </c>
      <c r="BU36" s="104"/>
      <c r="BV36" s="104"/>
      <c r="BW36" s="104"/>
      <c r="BX36" s="104"/>
      <c r="BY36" s="104"/>
      <c r="BZ36" s="104"/>
      <c r="CA36" s="104" t="e">
        <f>ROUNDDOWN(VLOOKUP($AF$6,$AX$2:$BN$4,11,0)*W37/W38,-1)</f>
        <v>#N/A</v>
      </c>
      <c r="CB36" s="104"/>
      <c r="CC36" s="104"/>
      <c r="CD36" s="104"/>
      <c r="CE36" s="104" t="s">
        <v>89</v>
      </c>
      <c r="CF36" s="104"/>
      <c r="CG36" s="104"/>
      <c r="CH36" s="104"/>
      <c r="CI36" s="104"/>
      <c r="CJ36" s="104"/>
      <c r="CK36" s="104"/>
      <c r="CL36" s="104" t="e">
        <f>ROUNDDOWN(VLOOKUP($AF$6,$AX$2:$BN$4,11,0)*AI37/AI38,-1)</f>
        <v>#N/A</v>
      </c>
      <c r="CM36" s="104"/>
      <c r="CN36" s="104"/>
      <c r="CO36" s="104"/>
    </row>
    <row r="37" spans="2:93" ht="17.25" customHeight="1" x14ac:dyDescent="0.4">
      <c r="B37" s="111"/>
      <c r="C37" s="112"/>
      <c r="D37" s="101"/>
      <c r="E37" s="102"/>
      <c r="F37" s="102"/>
      <c r="G37" s="102"/>
      <c r="H37" s="102"/>
      <c r="I37" s="102"/>
      <c r="J37" s="103"/>
      <c r="K37" s="80"/>
      <c r="L37" s="81"/>
      <c r="M37" s="81"/>
      <c r="N37" s="81"/>
      <c r="O37" s="82"/>
      <c r="P37" s="165" t="s">
        <v>86</v>
      </c>
      <c r="Q37" s="166"/>
      <c r="R37" s="166"/>
      <c r="S37" s="166"/>
      <c r="T37" s="166"/>
      <c r="U37" s="166"/>
      <c r="V37" s="166"/>
      <c r="W37" s="78"/>
      <c r="X37" s="78"/>
      <c r="Y37" s="78"/>
      <c r="Z37" s="78"/>
      <c r="AA37" s="12" t="s">
        <v>53</v>
      </c>
      <c r="AB37" s="149" t="s">
        <v>52</v>
      </c>
      <c r="AC37" s="150"/>
      <c r="AD37" s="150"/>
      <c r="AE37" s="150"/>
      <c r="AF37" s="150"/>
      <c r="AG37" s="150"/>
      <c r="AH37" s="150"/>
      <c r="AI37" s="78"/>
      <c r="AJ37" s="78"/>
      <c r="AK37" s="78"/>
      <c r="AL37" s="78"/>
      <c r="AM37" s="12" t="s">
        <v>53</v>
      </c>
      <c r="AN37" s="135">
        <f>CH38</f>
        <v>0</v>
      </c>
      <c r="AO37" s="136"/>
      <c r="AP37" s="136"/>
      <c r="AQ37" s="136"/>
      <c r="AR37" s="136"/>
      <c r="AS37" s="15" t="s">
        <v>0</v>
      </c>
      <c r="AX37" s="154" t="s">
        <v>56</v>
      </c>
      <c r="AY37" s="154"/>
      <c r="AZ37" s="154"/>
      <c r="BA37" s="154" t="s">
        <v>62</v>
      </c>
      <c r="BB37" s="154"/>
      <c r="BC37" s="154"/>
      <c r="BD37" s="154" t="s">
        <v>63</v>
      </c>
      <c r="BE37" s="154"/>
      <c r="BF37" s="154"/>
      <c r="BG37" s="154" t="s">
        <v>64</v>
      </c>
      <c r="BH37" s="154"/>
      <c r="BI37" s="154"/>
      <c r="BJ37" s="154" t="s">
        <v>65</v>
      </c>
      <c r="BK37" s="154"/>
      <c r="BL37" s="154"/>
      <c r="BM37" s="154" t="s">
        <v>66</v>
      </c>
      <c r="BN37" s="154"/>
      <c r="BO37" s="154"/>
      <c r="BP37" s="154" t="s">
        <v>67</v>
      </c>
      <c r="BQ37" s="154"/>
      <c r="BR37" s="154"/>
      <c r="BS37" s="154" t="s">
        <v>68</v>
      </c>
      <c r="BT37" s="154"/>
      <c r="BU37" s="154"/>
      <c r="BV37" s="154" t="s">
        <v>69</v>
      </c>
      <c r="BW37" s="154"/>
      <c r="BX37" s="154"/>
      <c r="BY37" s="154" t="s">
        <v>70</v>
      </c>
      <c r="BZ37" s="154"/>
      <c r="CA37" s="154"/>
      <c r="CB37" s="154" t="s">
        <v>71</v>
      </c>
      <c r="CC37" s="154"/>
      <c r="CD37" s="154"/>
      <c r="CE37" s="154" t="s">
        <v>72</v>
      </c>
      <c r="CF37" s="154"/>
      <c r="CG37" s="154"/>
      <c r="CH37" s="154" t="s">
        <v>73</v>
      </c>
      <c r="CI37" s="154"/>
      <c r="CJ37" s="154"/>
    </row>
    <row r="38" spans="2:93" ht="13.5" customHeight="1" x14ac:dyDescent="0.4">
      <c r="B38" s="111"/>
      <c r="C38" s="112"/>
      <c r="D38" s="139" t="s">
        <v>85</v>
      </c>
      <c r="E38" s="140"/>
      <c r="F38" s="140"/>
      <c r="G38" s="140"/>
      <c r="H38" s="140"/>
      <c r="I38" s="163"/>
      <c r="J38" s="164"/>
      <c r="K38" s="164"/>
      <c r="L38" s="164"/>
      <c r="M38" s="164"/>
      <c r="N38" s="164"/>
      <c r="O38" s="14" t="s">
        <v>0</v>
      </c>
      <c r="P38" s="145" t="str">
        <f>IF(V36="","",V36)</f>
        <v/>
      </c>
      <c r="Q38" s="146"/>
      <c r="R38" s="147" t="s">
        <v>54</v>
      </c>
      <c r="S38" s="147"/>
      <c r="T38" s="147"/>
      <c r="U38" s="147"/>
      <c r="V38" s="147"/>
      <c r="W38" s="81"/>
      <c r="X38" s="81"/>
      <c r="Y38" s="81"/>
      <c r="Z38" s="81"/>
      <c r="AA38" s="8" t="s">
        <v>53</v>
      </c>
      <c r="AB38" s="145" t="str">
        <f>IF(AH36="","",AH36)</f>
        <v/>
      </c>
      <c r="AC38" s="146"/>
      <c r="AD38" s="147" t="s">
        <v>54</v>
      </c>
      <c r="AE38" s="147"/>
      <c r="AF38" s="147"/>
      <c r="AG38" s="147"/>
      <c r="AH38" s="147"/>
      <c r="AI38" s="81"/>
      <c r="AJ38" s="81"/>
      <c r="AK38" s="81"/>
      <c r="AL38" s="81"/>
      <c r="AM38" s="8" t="s">
        <v>53</v>
      </c>
      <c r="AN38" s="135">
        <f>CH39</f>
        <v>0</v>
      </c>
      <c r="AO38" s="136"/>
      <c r="AP38" s="136"/>
      <c r="AQ38" s="136"/>
      <c r="AR38" s="136"/>
      <c r="AS38" s="13" t="s">
        <v>0</v>
      </c>
      <c r="AX38" s="153">
        <f>IF(L39="",0,L39)</f>
        <v>0</v>
      </c>
      <c r="AY38" s="154"/>
      <c r="AZ38" s="154"/>
      <c r="BA38" s="153">
        <f>IF(Q39="",0,Q39)</f>
        <v>0</v>
      </c>
      <c r="BB38" s="154"/>
      <c r="BC38" s="154"/>
      <c r="BD38" s="153">
        <f>IF(V39="",0,V39)</f>
        <v>0</v>
      </c>
      <c r="BE38" s="154"/>
      <c r="BF38" s="154"/>
      <c r="BG38" s="153">
        <f>IF(AA39="",0,AA39)</f>
        <v>0</v>
      </c>
      <c r="BH38" s="154"/>
      <c r="BI38" s="154"/>
      <c r="BJ38" s="153">
        <f>IF(AF39="",0,AF39)</f>
        <v>0</v>
      </c>
      <c r="BK38" s="154"/>
      <c r="BL38" s="154"/>
      <c r="BM38" s="153">
        <f>IF(AK39="",0,AK39)</f>
        <v>0</v>
      </c>
      <c r="BN38" s="154"/>
      <c r="BO38" s="154"/>
      <c r="BP38" s="153">
        <f>IF(L40="",0,L40)</f>
        <v>0</v>
      </c>
      <c r="BQ38" s="154"/>
      <c r="BR38" s="154"/>
      <c r="BS38" s="153">
        <f>IF(Q40="",0,Q40)</f>
        <v>0</v>
      </c>
      <c r="BT38" s="154"/>
      <c r="BU38" s="154"/>
      <c r="BV38" s="153">
        <f>IF(V40="",0,V40)</f>
        <v>0</v>
      </c>
      <c r="BW38" s="154"/>
      <c r="BX38" s="154"/>
      <c r="BY38" s="153">
        <f>IF(AA40="",0,AA40)</f>
        <v>0</v>
      </c>
      <c r="BZ38" s="154"/>
      <c r="CA38" s="154"/>
      <c r="CB38" s="153">
        <f>IF(AF40="",0,AF40)</f>
        <v>0</v>
      </c>
      <c r="CC38" s="154"/>
      <c r="CD38" s="154"/>
      <c r="CE38" s="153">
        <f>IF(AK40="",0,AK40)</f>
        <v>0</v>
      </c>
      <c r="CF38" s="154"/>
      <c r="CG38" s="154"/>
      <c r="CH38" s="153">
        <f>SUM(AX38:CG38)</f>
        <v>0</v>
      </c>
      <c r="CI38" s="154"/>
      <c r="CJ38" s="154"/>
    </row>
    <row r="39" spans="2:93" ht="13.5" customHeight="1" x14ac:dyDescent="0.4">
      <c r="B39" s="111"/>
      <c r="C39" s="112"/>
      <c r="D39" s="137" t="s">
        <v>94</v>
      </c>
      <c r="E39" s="138"/>
      <c r="F39" s="138"/>
      <c r="G39" s="138"/>
      <c r="H39" s="138"/>
      <c r="I39" s="138"/>
      <c r="J39" s="137" t="s">
        <v>56</v>
      </c>
      <c r="K39" s="138"/>
      <c r="L39" s="120"/>
      <c r="M39" s="120"/>
      <c r="N39" s="120"/>
      <c r="O39" s="139" t="s">
        <v>57</v>
      </c>
      <c r="P39" s="140"/>
      <c r="Q39" s="120"/>
      <c r="R39" s="120"/>
      <c r="S39" s="120"/>
      <c r="T39" s="139" t="s">
        <v>58</v>
      </c>
      <c r="U39" s="140"/>
      <c r="V39" s="120"/>
      <c r="W39" s="120"/>
      <c r="X39" s="121"/>
      <c r="Y39" s="137" t="s">
        <v>59</v>
      </c>
      <c r="Z39" s="138"/>
      <c r="AA39" s="120"/>
      <c r="AB39" s="120"/>
      <c r="AC39" s="121"/>
      <c r="AD39" s="139" t="s">
        <v>60</v>
      </c>
      <c r="AE39" s="140"/>
      <c r="AF39" s="120"/>
      <c r="AG39" s="120"/>
      <c r="AH39" s="121"/>
      <c r="AI39" s="139" t="s">
        <v>61</v>
      </c>
      <c r="AJ39" s="140"/>
      <c r="AK39" s="120"/>
      <c r="AL39" s="120"/>
      <c r="AM39" s="120"/>
      <c r="AN39" s="159">
        <f>CH40</f>
        <v>0</v>
      </c>
      <c r="AO39" s="160"/>
      <c r="AP39" s="160"/>
      <c r="AQ39" s="160"/>
      <c r="AR39" s="160"/>
      <c r="AS39" s="157" t="s">
        <v>0</v>
      </c>
      <c r="AX39" s="106">
        <f>IF(AX38=0,0,IF(AX37=$BA$16,$CA$16,IF(AX37=$BG$16,$CL$16,VLOOKUP($AF$6,$AX$2:$BN$4,11,0))))</f>
        <v>0</v>
      </c>
      <c r="AY39" s="106"/>
      <c r="AZ39" s="106"/>
      <c r="BA39" s="106">
        <f>IF(BA38=0,0,IF(BA37=$BA$16,$CA$16,IF(BA37=$BG$16,$CL$16,VLOOKUP($AF$6,$AX$2:$BN$4,11,0))))</f>
        <v>0</v>
      </c>
      <c r="BB39" s="106"/>
      <c r="BC39" s="106"/>
      <c r="BD39" s="106">
        <f>IF(BD38=0,0,IF(BD37=$BA$16,$CA$16,IF(BD37=$BG$16,$CL$16,VLOOKUP($AF$6,$AX$2:$BN$4,11,0))))</f>
        <v>0</v>
      </c>
      <c r="BE39" s="106"/>
      <c r="BF39" s="106"/>
      <c r="BG39" s="106">
        <f>IF(BG38=0,0,IF(BG37=$BA$16,$CA$16,IF(BG37=$BG$16,$CL$16,VLOOKUP($AF$6,$AX$2:$BN$4,11,0))))</f>
        <v>0</v>
      </c>
      <c r="BH39" s="106"/>
      <c r="BI39" s="106"/>
      <c r="BJ39" s="106">
        <f>IF(BJ38=0,0,IF(BJ37=$BA$16,$CA$16,IF(BJ37=$BG$16,$CL$16,VLOOKUP($AF$6,$AX$2:$BN$4,11,0))))</f>
        <v>0</v>
      </c>
      <c r="BK39" s="106"/>
      <c r="BL39" s="106"/>
      <c r="BM39" s="106">
        <f>IF(BM38=0,0,IF(BM37=$BA$16,$CA$16,IF(BM37=$BG$16,$CL$16,VLOOKUP($AF$6,$AX$2:$BN$4,11,0))))</f>
        <v>0</v>
      </c>
      <c r="BN39" s="106"/>
      <c r="BO39" s="106"/>
      <c r="BP39" s="106">
        <f>IF(BP38=0,0,IF(BP37=$BA$16,$CA$16,IF(BP37=$BG$16,$CL$16,VLOOKUP($AF$6,$AX$2:$BN$4,11,0))))</f>
        <v>0</v>
      </c>
      <c r="BQ39" s="106"/>
      <c r="BR39" s="106"/>
      <c r="BS39" s="106">
        <f>IF(BS38=0,0,IF(BS37=$BA$16,$CA$16,IF(BS37=$BG$16,$CL$16,VLOOKUP($AF$6,$AX$2:$BN$4,11,0))))</f>
        <v>0</v>
      </c>
      <c r="BT39" s="106"/>
      <c r="BU39" s="106"/>
      <c r="BV39" s="106">
        <f>IF(BV38=0,0,IF(BV37=$BA$16,$CA$16,IF(BV37=$BG$16,$CL$16,VLOOKUP($AF$6,$AX$2:$BN$4,11,0))))</f>
        <v>0</v>
      </c>
      <c r="BW39" s="106"/>
      <c r="BX39" s="106"/>
      <c r="BY39" s="106">
        <f>IF(BY38=0,0,IF(BY37=$BA$16,$CA$16,IF(BY37=$BG$16,$CL$16,VLOOKUP($AF$6,$AX$2:$BN$4,11,0))))</f>
        <v>0</v>
      </c>
      <c r="BZ39" s="106"/>
      <c r="CA39" s="106"/>
      <c r="CB39" s="106">
        <f>IF(CB38=0,0,IF(CB37=$BA$16,$CA$16,IF(CB37=$BG$16,$CL$16,VLOOKUP($AF$6,$AX$2:$BN$4,11,0))))</f>
        <v>0</v>
      </c>
      <c r="CC39" s="106"/>
      <c r="CD39" s="106"/>
      <c r="CE39" s="106">
        <f>IF(CE38=0,0,IF(CE37=$BA$16,$CA$16,IF(CE37=$BG$16,$CL$16,VLOOKUP($AF$6,$AX$2:$BN$4,11,0))))</f>
        <v>0</v>
      </c>
      <c r="CF39" s="106"/>
      <c r="CG39" s="106"/>
      <c r="CH39" s="106">
        <f>SUM(AX39:CG39)</f>
        <v>0</v>
      </c>
      <c r="CI39" s="106"/>
      <c r="CJ39" s="106"/>
    </row>
    <row r="40" spans="2:93" ht="13.5" customHeight="1" x14ac:dyDescent="0.4">
      <c r="B40" s="113"/>
      <c r="C40" s="114"/>
      <c r="D40" s="141"/>
      <c r="E40" s="142"/>
      <c r="F40" s="142"/>
      <c r="G40" s="142"/>
      <c r="H40" s="142"/>
      <c r="I40" s="142"/>
      <c r="J40" s="139" t="s">
        <v>74</v>
      </c>
      <c r="K40" s="140"/>
      <c r="L40" s="155"/>
      <c r="M40" s="155"/>
      <c r="N40" s="156"/>
      <c r="O40" s="141" t="s">
        <v>75</v>
      </c>
      <c r="P40" s="142"/>
      <c r="Q40" s="155"/>
      <c r="R40" s="155"/>
      <c r="S40" s="156"/>
      <c r="T40" s="141" t="s">
        <v>76</v>
      </c>
      <c r="U40" s="142"/>
      <c r="V40" s="155"/>
      <c r="W40" s="155"/>
      <c r="X40" s="156"/>
      <c r="Y40" s="139" t="s">
        <v>77</v>
      </c>
      <c r="Z40" s="140"/>
      <c r="AA40" s="155"/>
      <c r="AB40" s="155"/>
      <c r="AC40" s="156"/>
      <c r="AD40" s="141" t="s">
        <v>78</v>
      </c>
      <c r="AE40" s="142"/>
      <c r="AF40" s="155"/>
      <c r="AG40" s="155"/>
      <c r="AH40" s="156"/>
      <c r="AI40" s="141" t="s">
        <v>79</v>
      </c>
      <c r="AJ40" s="142"/>
      <c r="AK40" s="155"/>
      <c r="AL40" s="155"/>
      <c r="AM40" s="155"/>
      <c r="AN40" s="161"/>
      <c r="AO40" s="162"/>
      <c r="AP40" s="162"/>
      <c r="AQ40" s="162"/>
      <c r="AR40" s="162"/>
      <c r="AS40" s="158"/>
      <c r="AX40" s="106">
        <f>IF(AX39-AX38&gt;=0,AX39-AX38,0)</f>
        <v>0</v>
      </c>
      <c r="AY40" s="106"/>
      <c r="AZ40" s="106"/>
      <c r="BA40" s="106">
        <f>IF(BA39-BA38&gt;=0,BA39-BA38,0)</f>
        <v>0</v>
      </c>
      <c r="BB40" s="106"/>
      <c r="BC40" s="106"/>
      <c r="BD40" s="106">
        <f>IF(BD39-BD38&gt;=0,BD39-BD38,0)</f>
        <v>0</v>
      </c>
      <c r="BE40" s="106"/>
      <c r="BF40" s="106"/>
      <c r="BG40" s="106">
        <f>IF(BG39-BG38&gt;=0,BG39-BG38,0)</f>
        <v>0</v>
      </c>
      <c r="BH40" s="106"/>
      <c r="BI40" s="106"/>
      <c r="BJ40" s="106">
        <f>IF(BJ39-BJ38&gt;=0,BJ39-BJ38,0)</f>
        <v>0</v>
      </c>
      <c r="BK40" s="106"/>
      <c r="BL40" s="106"/>
      <c r="BM40" s="106">
        <f>IF(BM39-BM38&gt;=0,BM39-BM38,0)</f>
        <v>0</v>
      </c>
      <c r="BN40" s="106"/>
      <c r="BO40" s="106"/>
      <c r="BP40" s="106">
        <f>IF(BP39-BP38&gt;=0,BP39-BP38,0)</f>
        <v>0</v>
      </c>
      <c r="BQ40" s="106"/>
      <c r="BR40" s="106"/>
      <c r="BS40" s="106">
        <f>IF(BS39-BS38&gt;=0,BS39-BS38,0)</f>
        <v>0</v>
      </c>
      <c r="BT40" s="106"/>
      <c r="BU40" s="106"/>
      <c r="BV40" s="106">
        <f>IF(BV39-BV38&gt;=0,BV39-BV38,0)</f>
        <v>0</v>
      </c>
      <c r="BW40" s="106"/>
      <c r="BX40" s="106"/>
      <c r="BY40" s="106">
        <f>IF(BY39-BY38&gt;=0,BY39-BY38,0)</f>
        <v>0</v>
      </c>
      <c r="BZ40" s="106"/>
      <c r="CA40" s="106"/>
      <c r="CB40" s="106">
        <f>IF(CB39-CB38&gt;=0,CB39-CB38,0)</f>
        <v>0</v>
      </c>
      <c r="CC40" s="106"/>
      <c r="CD40" s="106"/>
      <c r="CE40" s="106">
        <f>IF(CE39-CE38&gt;=0,CE39-CE38,0)</f>
        <v>0</v>
      </c>
      <c r="CF40" s="106"/>
      <c r="CG40" s="106"/>
      <c r="CH40" s="106">
        <f>SUM(AX40:CG40)</f>
        <v>0</v>
      </c>
      <c r="CI40" s="106"/>
      <c r="CJ40" s="106"/>
    </row>
    <row r="41" spans="2:93" ht="15" customHeight="1" x14ac:dyDescent="0.4">
      <c r="B41" s="109">
        <v>6</v>
      </c>
      <c r="C41" s="110"/>
      <c r="D41" s="115"/>
      <c r="E41" s="116"/>
      <c r="F41" s="116"/>
      <c r="G41" s="116"/>
      <c r="H41" s="116"/>
      <c r="I41" s="116"/>
      <c r="J41" s="117"/>
      <c r="K41" s="74"/>
      <c r="L41" s="75"/>
      <c r="M41" s="75"/>
      <c r="N41" s="75"/>
      <c r="O41" s="76"/>
      <c r="P41" s="118" t="s">
        <v>51</v>
      </c>
      <c r="Q41" s="119"/>
      <c r="R41" s="119"/>
      <c r="S41" s="78"/>
      <c r="T41" s="78"/>
      <c r="U41" s="5" t="s">
        <v>11</v>
      </c>
      <c r="V41" s="78"/>
      <c r="W41" s="78"/>
      <c r="X41" s="5" t="s">
        <v>10</v>
      </c>
      <c r="Y41" s="78"/>
      <c r="Z41" s="78"/>
      <c r="AA41" s="6" t="s">
        <v>9</v>
      </c>
      <c r="AB41" s="111" t="s">
        <v>50</v>
      </c>
      <c r="AC41" s="122"/>
      <c r="AD41" s="122"/>
      <c r="AE41" s="78"/>
      <c r="AF41" s="78"/>
      <c r="AG41" s="5" t="s">
        <v>11</v>
      </c>
      <c r="AH41" s="78"/>
      <c r="AI41" s="78"/>
      <c r="AJ41" s="5" t="s">
        <v>10</v>
      </c>
      <c r="AK41" s="78"/>
      <c r="AL41" s="78"/>
      <c r="AM41" s="11" t="s">
        <v>9</v>
      </c>
      <c r="AN41" s="135" t="str">
        <f>BO41</f>
        <v/>
      </c>
      <c r="AO41" s="136"/>
      <c r="AP41" s="136"/>
      <c r="AQ41" s="136"/>
      <c r="AR41" s="136" t="s">
        <v>5</v>
      </c>
      <c r="AS41" s="170"/>
      <c r="AX41" s="104" t="s">
        <v>87</v>
      </c>
      <c r="AY41" s="104"/>
      <c r="AZ41" s="104"/>
      <c r="BA41" s="148" t="str">
        <f>V41&amp;X41</f>
        <v>月</v>
      </c>
      <c r="BB41" s="143"/>
      <c r="BC41" s="144"/>
      <c r="BD41" s="104" t="s">
        <v>55</v>
      </c>
      <c r="BE41" s="104"/>
      <c r="BF41" s="104"/>
      <c r="BG41" s="104" t="str">
        <f>IF(AI42&gt;0,AH41&amp;AJ41,"")</f>
        <v/>
      </c>
      <c r="BH41" s="104"/>
      <c r="BI41" s="104"/>
      <c r="BJ41" s="148" t="s">
        <v>6</v>
      </c>
      <c r="BK41" s="143"/>
      <c r="BL41" s="143"/>
      <c r="BM41" s="143"/>
      <c r="BN41" s="143"/>
      <c r="BO41" s="151" t="str">
        <f>IF(AND(V41&gt;=4,AH41&gt;=4),AH41-V41+1,IF(AND(V41&gt;=4,AH41&gt;0),AH41+13-V41,IF(V41&gt;0,1+AH41-V41,"")))</f>
        <v/>
      </c>
      <c r="BP41" s="152"/>
      <c r="BQ41" s="152"/>
      <c r="BR41" s="143" t="s">
        <v>5</v>
      </c>
      <c r="BS41" s="144"/>
      <c r="BT41" s="104" t="s">
        <v>88</v>
      </c>
      <c r="BU41" s="104"/>
      <c r="BV41" s="104"/>
      <c r="BW41" s="104"/>
      <c r="BX41" s="104"/>
      <c r="BY41" s="104"/>
      <c r="BZ41" s="104"/>
      <c r="CA41" s="104" t="e">
        <f>ROUNDDOWN(VLOOKUP($AF$6,$AX$2:$BN$4,11,0)*W42/W43,-1)</f>
        <v>#N/A</v>
      </c>
      <c r="CB41" s="104"/>
      <c r="CC41" s="104"/>
      <c r="CD41" s="104"/>
      <c r="CE41" s="104" t="s">
        <v>89</v>
      </c>
      <c r="CF41" s="104"/>
      <c r="CG41" s="104"/>
      <c r="CH41" s="104"/>
      <c r="CI41" s="104"/>
      <c r="CJ41" s="104"/>
      <c r="CK41" s="104"/>
      <c r="CL41" s="104" t="e">
        <f>ROUNDDOWN(VLOOKUP($AF$6,$AX$2:$BN$4,11,0)*AI42/AI43,-1)</f>
        <v>#N/A</v>
      </c>
      <c r="CM41" s="104"/>
      <c r="CN41" s="104"/>
      <c r="CO41" s="104"/>
    </row>
    <row r="42" spans="2:93" ht="17.25" customHeight="1" x14ac:dyDescent="0.4">
      <c r="B42" s="111"/>
      <c r="C42" s="112"/>
      <c r="D42" s="101"/>
      <c r="E42" s="102"/>
      <c r="F42" s="102"/>
      <c r="G42" s="102"/>
      <c r="H42" s="102"/>
      <c r="I42" s="102"/>
      <c r="J42" s="103"/>
      <c r="K42" s="80"/>
      <c r="L42" s="81"/>
      <c r="M42" s="81"/>
      <c r="N42" s="81"/>
      <c r="O42" s="82"/>
      <c r="P42" s="165" t="s">
        <v>86</v>
      </c>
      <c r="Q42" s="166"/>
      <c r="R42" s="166"/>
      <c r="S42" s="166"/>
      <c r="T42" s="166"/>
      <c r="U42" s="166"/>
      <c r="V42" s="166"/>
      <c r="W42" s="78"/>
      <c r="X42" s="78"/>
      <c r="Y42" s="78"/>
      <c r="Z42" s="78"/>
      <c r="AA42" s="12" t="s">
        <v>53</v>
      </c>
      <c r="AB42" s="149" t="s">
        <v>52</v>
      </c>
      <c r="AC42" s="150"/>
      <c r="AD42" s="150"/>
      <c r="AE42" s="150"/>
      <c r="AF42" s="150"/>
      <c r="AG42" s="150"/>
      <c r="AH42" s="150"/>
      <c r="AI42" s="78"/>
      <c r="AJ42" s="78"/>
      <c r="AK42" s="78"/>
      <c r="AL42" s="78"/>
      <c r="AM42" s="12" t="s">
        <v>53</v>
      </c>
      <c r="AN42" s="135">
        <f>CH43</f>
        <v>0</v>
      </c>
      <c r="AO42" s="136"/>
      <c r="AP42" s="136"/>
      <c r="AQ42" s="136"/>
      <c r="AR42" s="136"/>
      <c r="AS42" s="15" t="s">
        <v>0</v>
      </c>
      <c r="AX42" s="154" t="s">
        <v>56</v>
      </c>
      <c r="AY42" s="154"/>
      <c r="AZ42" s="154"/>
      <c r="BA42" s="154" t="s">
        <v>62</v>
      </c>
      <c r="BB42" s="154"/>
      <c r="BC42" s="154"/>
      <c r="BD42" s="154" t="s">
        <v>63</v>
      </c>
      <c r="BE42" s="154"/>
      <c r="BF42" s="154"/>
      <c r="BG42" s="154" t="s">
        <v>64</v>
      </c>
      <c r="BH42" s="154"/>
      <c r="BI42" s="154"/>
      <c r="BJ42" s="154" t="s">
        <v>65</v>
      </c>
      <c r="BK42" s="154"/>
      <c r="BL42" s="154"/>
      <c r="BM42" s="154" t="s">
        <v>66</v>
      </c>
      <c r="BN42" s="154"/>
      <c r="BO42" s="154"/>
      <c r="BP42" s="154" t="s">
        <v>67</v>
      </c>
      <c r="BQ42" s="154"/>
      <c r="BR42" s="154"/>
      <c r="BS42" s="154" t="s">
        <v>68</v>
      </c>
      <c r="BT42" s="154"/>
      <c r="BU42" s="154"/>
      <c r="BV42" s="154" t="s">
        <v>69</v>
      </c>
      <c r="BW42" s="154"/>
      <c r="BX42" s="154"/>
      <c r="BY42" s="154" t="s">
        <v>70</v>
      </c>
      <c r="BZ42" s="154"/>
      <c r="CA42" s="154"/>
      <c r="CB42" s="154" t="s">
        <v>71</v>
      </c>
      <c r="CC42" s="154"/>
      <c r="CD42" s="154"/>
      <c r="CE42" s="154" t="s">
        <v>72</v>
      </c>
      <c r="CF42" s="154"/>
      <c r="CG42" s="154"/>
      <c r="CH42" s="154" t="s">
        <v>73</v>
      </c>
      <c r="CI42" s="154"/>
      <c r="CJ42" s="154"/>
    </row>
    <row r="43" spans="2:93" ht="13.5" customHeight="1" x14ac:dyDescent="0.4">
      <c r="B43" s="111"/>
      <c r="C43" s="112"/>
      <c r="D43" s="139" t="s">
        <v>85</v>
      </c>
      <c r="E43" s="140"/>
      <c r="F43" s="140"/>
      <c r="G43" s="140"/>
      <c r="H43" s="140"/>
      <c r="I43" s="163"/>
      <c r="J43" s="181"/>
      <c r="K43" s="181"/>
      <c r="L43" s="181"/>
      <c r="M43" s="181"/>
      <c r="N43" s="181"/>
      <c r="O43" s="14" t="s">
        <v>0</v>
      </c>
      <c r="P43" s="145" t="str">
        <f>IF(V41="","",V41)</f>
        <v/>
      </c>
      <c r="Q43" s="146"/>
      <c r="R43" s="147" t="s">
        <v>54</v>
      </c>
      <c r="S43" s="147"/>
      <c r="T43" s="147"/>
      <c r="U43" s="147"/>
      <c r="V43" s="147"/>
      <c r="W43" s="81"/>
      <c r="X43" s="81"/>
      <c r="Y43" s="81"/>
      <c r="Z43" s="81"/>
      <c r="AA43" s="8" t="s">
        <v>53</v>
      </c>
      <c r="AB43" s="145" t="str">
        <f>IF(AH41="","",AH41)</f>
        <v/>
      </c>
      <c r="AC43" s="146"/>
      <c r="AD43" s="147" t="s">
        <v>54</v>
      </c>
      <c r="AE43" s="147"/>
      <c r="AF43" s="147"/>
      <c r="AG43" s="147"/>
      <c r="AH43" s="147"/>
      <c r="AI43" s="81"/>
      <c r="AJ43" s="81"/>
      <c r="AK43" s="81"/>
      <c r="AL43" s="81"/>
      <c r="AM43" s="8" t="s">
        <v>53</v>
      </c>
      <c r="AN43" s="135">
        <f>CH44</f>
        <v>0</v>
      </c>
      <c r="AO43" s="136"/>
      <c r="AP43" s="136"/>
      <c r="AQ43" s="136"/>
      <c r="AR43" s="136"/>
      <c r="AS43" s="13" t="s">
        <v>0</v>
      </c>
      <c r="AX43" s="153">
        <f>IF(L44="",0,L44)</f>
        <v>0</v>
      </c>
      <c r="AY43" s="154"/>
      <c r="AZ43" s="154"/>
      <c r="BA43" s="153">
        <f>IF(Q44="",0,Q44)</f>
        <v>0</v>
      </c>
      <c r="BB43" s="154"/>
      <c r="BC43" s="154"/>
      <c r="BD43" s="153">
        <f>IF(V44="",0,V44)</f>
        <v>0</v>
      </c>
      <c r="BE43" s="154"/>
      <c r="BF43" s="154"/>
      <c r="BG43" s="153">
        <f>IF(AA44="",0,AA44)</f>
        <v>0</v>
      </c>
      <c r="BH43" s="154"/>
      <c r="BI43" s="154"/>
      <c r="BJ43" s="153">
        <f>IF(AF44="",0,AF44)</f>
        <v>0</v>
      </c>
      <c r="BK43" s="154"/>
      <c r="BL43" s="154"/>
      <c r="BM43" s="153">
        <f>IF(AK44="",0,AK44)</f>
        <v>0</v>
      </c>
      <c r="BN43" s="154"/>
      <c r="BO43" s="154"/>
      <c r="BP43" s="153">
        <f>IF(L45="",0,L45)</f>
        <v>0</v>
      </c>
      <c r="BQ43" s="154"/>
      <c r="BR43" s="154"/>
      <c r="BS43" s="153">
        <f>IF(Q45="",0,Q45)</f>
        <v>0</v>
      </c>
      <c r="BT43" s="154"/>
      <c r="BU43" s="154"/>
      <c r="BV43" s="153">
        <f>IF(V45="",0,V45)</f>
        <v>0</v>
      </c>
      <c r="BW43" s="154"/>
      <c r="BX43" s="154"/>
      <c r="BY43" s="153">
        <f>IF(AA45="",0,AA45)</f>
        <v>0</v>
      </c>
      <c r="BZ43" s="154"/>
      <c r="CA43" s="154"/>
      <c r="CB43" s="153">
        <f>IF(AF45="",0,AF45)</f>
        <v>0</v>
      </c>
      <c r="CC43" s="154"/>
      <c r="CD43" s="154"/>
      <c r="CE43" s="153">
        <f>IF(AK45="",0,AK45)</f>
        <v>0</v>
      </c>
      <c r="CF43" s="154"/>
      <c r="CG43" s="154"/>
      <c r="CH43" s="153">
        <f>SUM(AX43:CG43)</f>
        <v>0</v>
      </c>
      <c r="CI43" s="154"/>
      <c r="CJ43" s="154"/>
    </row>
    <row r="44" spans="2:93" ht="13.5" customHeight="1" x14ac:dyDescent="0.4">
      <c r="B44" s="111"/>
      <c r="C44" s="112"/>
      <c r="D44" s="137" t="s">
        <v>94</v>
      </c>
      <c r="E44" s="138"/>
      <c r="F44" s="138"/>
      <c r="G44" s="138"/>
      <c r="H44" s="138"/>
      <c r="I44" s="138"/>
      <c r="J44" s="137" t="s">
        <v>56</v>
      </c>
      <c r="K44" s="138"/>
      <c r="L44" s="120"/>
      <c r="M44" s="120"/>
      <c r="N44" s="120"/>
      <c r="O44" s="139" t="s">
        <v>57</v>
      </c>
      <c r="P44" s="140"/>
      <c r="Q44" s="120"/>
      <c r="R44" s="120"/>
      <c r="S44" s="120"/>
      <c r="T44" s="139" t="s">
        <v>58</v>
      </c>
      <c r="U44" s="140"/>
      <c r="V44" s="120"/>
      <c r="W44" s="120"/>
      <c r="X44" s="121"/>
      <c r="Y44" s="137" t="s">
        <v>59</v>
      </c>
      <c r="Z44" s="138"/>
      <c r="AA44" s="120"/>
      <c r="AB44" s="120"/>
      <c r="AC44" s="121"/>
      <c r="AD44" s="139" t="s">
        <v>60</v>
      </c>
      <c r="AE44" s="140"/>
      <c r="AF44" s="120"/>
      <c r="AG44" s="120"/>
      <c r="AH44" s="121"/>
      <c r="AI44" s="139" t="s">
        <v>61</v>
      </c>
      <c r="AJ44" s="140"/>
      <c r="AK44" s="120"/>
      <c r="AL44" s="120"/>
      <c r="AM44" s="120"/>
      <c r="AN44" s="159">
        <f>CH45</f>
        <v>0</v>
      </c>
      <c r="AO44" s="160"/>
      <c r="AP44" s="160"/>
      <c r="AQ44" s="160"/>
      <c r="AR44" s="160"/>
      <c r="AS44" s="157" t="s">
        <v>0</v>
      </c>
      <c r="AX44" s="106">
        <f>IF(AX43=0,0,IF(AX42=$BA$16,$CA$16,IF(AX42=$BG$16,$CL$16,VLOOKUP($AF$6,$AX$2:$BN$4,11,0))))</f>
        <v>0</v>
      </c>
      <c r="AY44" s="106"/>
      <c r="AZ44" s="106"/>
      <c r="BA44" s="106">
        <f>IF(BA43=0,0,IF(BA42=$BA$16,$CA$16,IF(BA42=$BG$16,$CL$16,VLOOKUP($AF$6,$AX$2:$BN$4,11,0))))</f>
        <v>0</v>
      </c>
      <c r="BB44" s="106"/>
      <c r="BC44" s="106"/>
      <c r="BD44" s="106">
        <f>IF(BD43=0,0,IF(BD42=$BA$16,$CA$16,IF(BD42=$BG$16,$CL$16,VLOOKUP($AF$6,$AX$2:$BN$4,11,0))))</f>
        <v>0</v>
      </c>
      <c r="BE44" s="106"/>
      <c r="BF44" s="106"/>
      <c r="BG44" s="106">
        <f>IF(BG43=0,0,IF(BG42=$BA$16,$CA$16,IF(BG42=$BG$16,$CL$16,VLOOKUP($AF$6,$AX$2:$BN$4,11,0))))</f>
        <v>0</v>
      </c>
      <c r="BH44" s="106"/>
      <c r="BI44" s="106"/>
      <c r="BJ44" s="106">
        <f>IF(BJ43=0,0,IF(BJ42=$BA$16,$CA$16,IF(BJ42=$BG$16,$CL$16,VLOOKUP($AF$6,$AX$2:$BN$4,11,0))))</f>
        <v>0</v>
      </c>
      <c r="BK44" s="106"/>
      <c r="BL44" s="106"/>
      <c r="BM44" s="106">
        <f>IF(BM43=0,0,IF(BM42=$BA$16,$CA$16,IF(BM42=$BG$16,$CL$16,VLOOKUP($AF$6,$AX$2:$BN$4,11,0))))</f>
        <v>0</v>
      </c>
      <c r="BN44" s="106"/>
      <c r="BO44" s="106"/>
      <c r="BP44" s="106">
        <f>IF(BP43=0,0,IF(BP42=$BA$16,$CA$16,IF(BP42=$BG$16,$CL$16,VLOOKUP($AF$6,$AX$2:$BN$4,11,0))))</f>
        <v>0</v>
      </c>
      <c r="BQ44" s="106"/>
      <c r="BR44" s="106"/>
      <c r="BS44" s="106">
        <f>IF(BS43=0,0,IF(BS42=$BA$16,$CA$16,IF(BS42=$BG$16,$CL$16,VLOOKUP($AF$6,$AX$2:$BN$4,11,0))))</f>
        <v>0</v>
      </c>
      <c r="BT44" s="106"/>
      <c r="BU44" s="106"/>
      <c r="BV44" s="106">
        <f>IF(BV43=0,0,IF(BV42=$BA$16,$CA$16,IF(BV42=$BG$16,$CL$16,VLOOKUP($AF$6,$AX$2:$BN$4,11,0))))</f>
        <v>0</v>
      </c>
      <c r="BW44" s="106"/>
      <c r="BX44" s="106"/>
      <c r="BY44" s="106">
        <f>IF(BY43=0,0,IF(BY42=$BA$16,$CA$16,IF(BY42=$BG$16,$CL$16,VLOOKUP($AF$6,$AX$2:$BN$4,11,0))))</f>
        <v>0</v>
      </c>
      <c r="BZ44" s="106"/>
      <c r="CA44" s="106"/>
      <c r="CB44" s="106">
        <f>IF(CB43=0,0,IF(CB42=$BA$16,$CA$16,IF(CB42=$BG$16,$CL$16,VLOOKUP($AF$6,$AX$2:$BN$4,11,0))))</f>
        <v>0</v>
      </c>
      <c r="CC44" s="106"/>
      <c r="CD44" s="106"/>
      <c r="CE44" s="106">
        <f>IF(CE43=0,0,IF(CE42=$BA$16,$CA$16,IF(CE42=$BG$16,$CL$16,VLOOKUP($AF$6,$AX$2:$BN$4,11,0))))</f>
        <v>0</v>
      </c>
      <c r="CF44" s="106"/>
      <c r="CG44" s="106"/>
      <c r="CH44" s="106">
        <f>SUM(AX44:CG44)</f>
        <v>0</v>
      </c>
      <c r="CI44" s="106"/>
      <c r="CJ44" s="106"/>
    </row>
    <row r="45" spans="2:93" ht="13.5" customHeight="1" x14ac:dyDescent="0.4">
      <c r="B45" s="113"/>
      <c r="C45" s="114"/>
      <c r="D45" s="141"/>
      <c r="E45" s="142"/>
      <c r="F45" s="142"/>
      <c r="G45" s="142"/>
      <c r="H45" s="142"/>
      <c r="I45" s="142"/>
      <c r="J45" s="139" t="s">
        <v>74</v>
      </c>
      <c r="K45" s="140"/>
      <c r="L45" s="155"/>
      <c r="M45" s="155"/>
      <c r="N45" s="156"/>
      <c r="O45" s="141" t="s">
        <v>75</v>
      </c>
      <c r="P45" s="142"/>
      <c r="Q45" s="155"/>
      <c r="R45" s="155"/>
      <c r="S45" s="156"/>
      <c r="T45" s="141" t="s">
        <v>76</v>
      </c>
      <c r="U45" s="142"/>
      <c r="V45" s="155"/>
      <c r="W45" s="155"/>
      <c r="X45" s="156"/>
      <c r="Y45" s="139" t="s">
        <v>77</v>
      </c>
      <c r="Z45" s="140"/>
      <c r="AA45" s="155"/>
      <c r="AB45" s="155"/>
      <c r="AC45" s="156"/>
      <c r="AD45" s="141" t="s">
        <v>78</v>
      </c>
      <c r="AE45" s="142"/>
      <c r="AF45" s="155"/>
      <c r="AG45" s="155"/>
      <c r="AH45" s="156"/>
      <c r="AI45" s="141" t="s">
        <v>79</v>
      </c>
      <c r="AJ45" s="142"/>
      <c r="AK45" s="155"/>
      <c r="AL45" s="155"/>
      <c r="AM45" s="155"/>
      <c r="AN45" s="161"/>
      <c r="AO45" s="162"/>
      <c r="AP45" s="162"/>
      <c r="AQ45" s="162"/>
      <c r="AR45" s="162"/>
      <c r="AS45" s="158"/>
      <c r="AX45" s="106">
        <f>IF(AX44-AX43&gt;=0,AX44-AX43,0)</f>
        <v>0</v>
      </c>
      <c r="AY45" s="106"/>
      <c r="AZ45" s="106"/>
      <c r="BA45" s="106">
        <f>IF(BA44-BA43&gt;=0,BA44-BA43,0)</f>
        <v>0</v>
      </c>
      <c r="BB45" s="106"/>
      <c r="BC45" s="106"/>
      <c r="BD45" s="106">
        <f>IF(BD44-BD43&gt;=0,BD44-BD43,0)</f>
        <v>0</v>
      </c>
      <c r="BE45" s="106"/>
      <c r="BF45" s="106"/>
      <c r="BG45" s="106">
        <f>IF(BG44-BG43&gt;=0,BG44-BG43,0)</f>
        <v>0</v>
      </c>
      <c r="BH45" s="106"/>
      <c r="BI45" s="106"/>
      <c r="BJ45" s="106">
        <f>IF(BJ44-BJ43&gt;=0,BJ44-BJ43,0)</f>
        <v>0</v>
      </c>
      <c r="BK45" s="106"/>
      <c r="BL45" s="106"/>
      <c r="BM45" s="106">
        <f>IF(BM44-BM43&gt;=0,BM44-BM43,0)</f>
        <v>0</v>
      </c>
      <c r="BN45" s="106"/>
      <c r="BO45" s="106"/>
      <c r="BP45" s="106">
        <f>IF(BP44-BP43&gt;=0,BP44-BP43,0)</f>
        <v>0</v>
      </c>
      <c r="BQ45" s="106"/>
      <c r="BR45" s="106"/>
      <c r="BS45" s="106">
        <f>IF(BS44-BS43&gt;=0,BS44-BS43,0)</f>
        <v>0</v>
      </c>
      <c r="BT45" s="106"/>
      <c r="BU45" s="106"/>
      <c r="BV45" s="106">
        <f>IF(BV44-BV43&gt;=0,BV44-BV43,0)</f>
        <v>0</v>
      </c>
      <c r="BW45" s="106"/>
      <c r="BX45" s="106"/>
      <c r="BY45" s="106">
        <f>IF(BY44-BY43&gt;=0,BY44-BY43,0)</f>
        <v>0</v>
      </c>
      <c r="BZ45" s="106"/>
      <c r="CA45" s="106"/>
      <c r="CB45" s="106">
        <f>IF(CB44-CB43&gt;=0,CB44-CB43,0)</f>
        <v>0</v>
      </c>
      <c r="CC45" s="106"/>
      <c r="CD45" s="106"/>
      <c r="CE45" s="106">
        <f>IF(CE44-CE43&gt;=0,CE44-CE43,0)</f>
        <v>0</v>
      </c>
      <c r="CF45" s="106"/>
      <c r="CG45" s="106"/>
      <c r="CH45" s="106">
        <f>SUM(AX45:CG45)</f>
        <v>0</v>
      </c>
      <c r="CI45" s="106"/>
      <c r="CJ45" s="106"/>
    </row>
    <row r="46" spans="2:93" ht="15" customHeight="1" x14ac:dyDescent="0.4">
      <c r="B46" s="109">
        <v>7</v>
      </c>
      <c r="C46" s="110"/>
      <c r="D46" s="115"/>
      <c r="E46" s="116"/>
      <c r="F46" s="116"/>
      <c r="G46" s="116"/>
      <c r="H46" s="116"/>
      <c r="I46" s="116"/>
      <c r="J46" s="117"/>
      <c r="K46" s="74"/>
      <c r="L46" s="75"/>
      <c r="M46" s="75"/>
      <c r="N46" s="75"/>
      <c r="O46" s="76"/>
      <c r="P46" s="118" t="s">
        <v>51</v>
      </c>
      <c r="Q46" s="119"/>
      <c r="R46" s="119"/>
      <c r="S46" s="78"/>
      <c r="T46" s="78"/>
      <c r="U46" s="5" t="s">
        <v>11</v>
      </c>
      <c r="V46" s="78"/>
      <c r="W46" s="78"/>
      <c r="X46" s="5" t="s">
        <v>10</v>
      </c>
      <c r="Y46" s="78"/>
      <c r="Z46" s="78"/>
      <c r="AA46" s="6" t="s">
        <v>9</v>
      </c>
      <c r="AB46" s="111" t="s">
        <v>50</v>
      </c>
      <c r="AC46" s="122"/>
      <c r="AD46" s="122"/>
      <c r="AE46" s="78"/>
      <c r="AF46" s="78"/>
      <c r="AG46" s="5" t="s">
        <v>11</v>
      </c>
      <c r="AH46" s="78"/>
      <c r="AI46" s="78"/>
      <c r="AJ46" s="5" t="s">
        <v>10</v>
      </c>
      <c r="AK46" s="78"/>
      <c r="AL46" s="78"/>
      <c r="AM46" s="11" t="s">
        <v>9</v>
      </c>
      <c r="AN46" s="135" t="str">
        <f>BO46</f>
        <v/>
      </c>
      <c r="AO46" s="136"/>
      <c r="AP46" s="136"/>
      <c r="AQ46" s="136"/>
      <c r="AR46" s="136" t="s">
        <v>5</v>
      </c>
      <c r="AS46" s="170"/>
      <c r="AX46" s="104" t="s">
        <v>87</v>
      </c>
      <c r="AY46" s="104"/>
      <c r="AZ46" s="104"/>
      <c r="BA46" s="148" t="str">
        <f>V46&amp;X46</f>
        <v>月</v>
      </c>
      <c r="BB46" s="143"/>
      <c r="BC46" s="144"/>
      <c r="BD46" s="104" t="s">
        <v>55</v>
      </c>
      <c r="BE46" s="104"/>
      <c r="BF46" s="104"/>
      <c r="BG46" s="104" t="str">
        <f>IF(AI47&gt;0,AH46&amp;AJ46,"")</f>
        <v/>
      </c>
      <c r="BH46" s="104"/>
      <c r="BI46" s="104"/>
      <c r="BJ46" s="148" t="s">
        <v>6</v>
      </c>
      <c r="BK46" s="143"/>
      <c r="BL46" s="143"/>
      <c r="BM46" s="143"/>
      <c r="BN46" s="143"/>
      <c r="BO46" s="151" t="str">
        <f>IF(AND(V46&gt;=4,AH46&gt;=4),AH46-V46+1,IF(AND(V46&gt;=4,AH46&gt;0),AH46+13-V46,IF(V46&gt;0,1+AH46-V46,"")))</f>
        <v/>
      </c>
      <c r="BP46" s="152"/>
      <c r="BQ46" s="152"/>
      <c r="BR46" s="143" t="s">
        <v>5</v>
      </c>
      <c r="BS46" s="144"/>
      <c r="BT46" s="104" t="s">
        <v>88</v>
      </c>
      <c r="BU46" s="104"/>
      <c r="BV46" s="104"/>
      <c r="BW46" s="104"/>
      <c r="BX46" s="104"/>
      <c r="BY46" s="104"/>
      <c r="BZ46" s="104"/>
      <c r="CA46" s="104" t="e">
        <f>ROUNDDOWN(VLOOKUP($AF$6,$AX$2:$BN$4,11,0)*W47/W48,-1)</f>
        <v>#N/A</v>
      </c>
      <c r="CB46" s="104"/>
      <c r="CC46" s="104"/>
      <c r="CD46" s="104"/>
      <c r="CE46" s="104" t="s">
        <v>89</v>
      </c>
      <c r="CF46" s="104"/>
      <c r="CG46" s="104"/>
      <c r="CH46" s="104"/>
      <c r="CI46" s="104"/>
      <c r="CJ46" s="104"/>
      <c r="CK46" s="104"/>
      <c r="CL46" s="104" t="e">
        <f>ROUNDDOWN(VLOOKUP($AF$6,$AX$2:$BN$4,11,0)*AI47/AI48,-1)</f>
        <v>#N/A</v>
      </c>
      <c r="CM46" s="104"/>
      <c r="CN46" s="104"/>
      <c r="CO46" s="104"/>
    </row>
    <row r="47" spans="2:93" ht="17.25" customHeight="1" x14ac:dyDescent="0.4">
      <c r="B47" s="111"/>
      <c r="C47" s="112"/>
      <c r="D47" s="101"/>
      <c r="E47" s="102"/>
      <c r="F47" s="102"/>
      <c r="G47" s="102"/>
      <c r="H47" s="102"/>
      <c r="I47" s="102"/>
      <c r="J47" s="103"/>
      <c r="K47" s="80"/>
      <c r="L47" s="81"/>
      <c r="M47" s="81"/>
      <c r="N47" s="81"/>
      <c r="O47" s="82"/>
      <c r="P47" s="165" t="s">
        <v>86</v>
      </c>
      <c r="Q47" s="166"/>
      <c r="R47" s="166"/>
      <c r="S47" s="166"/>
      <c r="T47" s="166"/>
      <c r="U47" s="166"/>
      <c r="V47" s="166"/>
      <c r="W47" s="78"/>
      <c r="X47" s="78"/>
      <c r="Y47" s="78"/>
      <c r="Z47" s="78"/>
      <c r="AA47" s="12" t="s">
        <v>53</v>
      </c>
      <c r="AB47" s="149" t="s">
        <v>52</v>
      </c>
      <c r="AC47" s="150"/>
      <c r="AD47" s="150"/>
      <c r="AE47" s="150"/>
      <c r="AF47" s="150"/>
      <c r="AG47" s="150"/>
      <c r="AH47" s="150"/>
      <c r="AI47" s="78"/>
      <c r="AJ47" s="78"/>
      <c r="AK47" s="78"/>
      <c r="AL47" s="78"/>
      <c r="AM47" s="12" t="s">
        <v>53</v>
      </c>
      <c r="AN47" s="135">
        <f>CH48</f>
        <v>0</v>
      </c>
      <c r="AO47" s="136"/>
      <c r="AP47" s="136"/>
      <c r="AQ47" s="136"/>
      <c r="AR47" s="136"/>
      <c r="AS47" s="15" t="s">
        <v>0</v>
      </c>
      <c r="AX47" s="154" t="s">
        <v>56</v>
      </c>
      <c r="AY47" s="154"/>
      <c r="AZ47" s="154"/>
      <c r="BA47" s="154" t="s">
        <v>62</v>
      </c>
      <c r="BB47" s="154"/>
      <c r="BC47" s="154"/>
      <c r="BD47" s="154" t="s">
        <v>63</v>
      </c>
      <c r="BE47" s="154"/>
      <c r="BF47" s="154"/>
      <c r="BG47" s="154" t="s">
        <v>64</v>
      </c>
      <c r="BH47" s="154"/>
      <c r="BI47" s="154"/>
      <c r="BJ47" s="154" t="s">
        <v>65</v>
      </c>
      <c r="BK47" s="154"/>
      <c r="BL47" s="154"/>
      <c r="BM47" s="154" t="s">
        <v>66</v>
      </c>
      <c r="BN47" s="154"/>
      <c r="BO47" s="154"/>
      <c r="BP47" s="154" t="s">
        <v>67</v>
      </c>
      <c r="BQ47" s="154"/>
      <c r="BR47" s="154"/>
      <c r="BS47" s="154" t="s">
        <v>68</v>
      </c>
      <c r="BT47" s="154"/>
      <c r="BU47" s="154"/>
      <c r="BV47" s="154" t="s">
        <v>69</v>
      </c>
      <c r="BW47" s="154"/>
      <c r="BX47" s="154"/>
      <c r="BY47" s="154" t="s">
        <v>70</v>
      </c>
      <c r="BZ47" s="154"/>
      <c r="CA47" s="154"/>
      <c r="CB47" s="154" t="s">
        <v>71</v>
      </c>
      <c r="CC47" s="154"/>
      <c r="CD47" s="154"/>
      <c r="CE47" s="154" t="s">
        <v>72</v>
      </c>
      <c r="CF47" s="154"/>
      <c r="CG47" s="154"/>
      <c r="CH47" s="154" t="s">
        <v>73</v>
      </c>
      <c r="CI47" s="154"/>
      <c r="CJ47" s="154"/>
    </row>
    <row r="48" spans="2:93" ht="13.5" customHeight="1" x14ac:dyDescent="0.4">
      <c r="B48" s="111"/>
      <c r="C48" s="112"/>
      <c r="D48" s="139" t="s">
        <v>85</v>
      </c>
      <c r="E48" s="140"/>
      <c r="F48" s="140"/>
      <c r="G48" s="140"/>
      <c r="H48" s="140"/>
      <c r="I48" s="163"/>
      <c r="J48" s="164"/>
      <c r="K48" s="164"/>
      <c r="L48" s="164"/>
      <c r="M48" s="164"/>
      <c r="N48" s="164"/>
      <c r="O48" s="14" t="s">
        <v>0</v>
      </c>
      <c r="P48" s="145" t="str">
        <f>IF(V46="","",V46)</f>
        <v/>
      </c>
      <c r="Q48" s="146"/>
      <c r="R48" s="147" t="s">
        <v>54</v>
      </c>
      <c r="S48" s="147"/>
      <c r="T48" s="147"/>
      <c r="U48" s="147"/>
      <c r="V48" s="147"/>
      <c r="W48" s="81"/>
      <c r="X48" s="81"/>
      <c r="Y48" s="81"/>
      <c r="Z48" s="81"/>
      <c r="AA48" s="8" t="s">
        <v>53</v>
      </c>
      <c r="AB48" s="145" t="str">
        <f>IF(AH46="","",AH46)</f>
        <v/>
      </c>
      <c r="AC48" s="146"/>
      <c r="AD48" s="147" t="s">
        <v>54</v>
      </c>
      <c r="AE48" s="147"/>
      <c r="AF48" s="147"/>
      <c r="AG48" s="147"/>
      <c r="AH48" s="147"/>
      <c r="AI48" s="81"/>
      <c r="AJ48" s="81"/>
      <c r="AK48" s="81"/>
      <c r="AL48" s="81"/>
      <c r="AM48" s="8" t="s">
        <v>53</v>
      </c>
      <c r="AN48" s="135">
        <f>CH49</f>
        <v>0</v>
      </c>
      <c r="AO48" s="136"/>
      <c r="AP48" s="136"/>
      <c r="AQ48" s="136"/>
      <c r="AR48" s="136"/>
      <c r="AS48" s="13" t="s">
        <v>0</v>
      </c>
      <c r="AX48" s="153">
        <f>IF(L49="",0,L49)</f>
        <v>0</v>
      </c>
      <c r="AY48" s="154"/>
      <c r="AZ48" s="154"/>
      <c r="BA48" s="153">
        <f>IF(Q49="",0,Q49)</f>
        <v>0</v>
      </c>
      <c r="BB48" s="154"/>
      <c r="BC48" s="154"/>
      <c r="BD48" s="153">
        <f>IF(V49="",0,V49)</f>
        <v>0</v>
      </c>
      <c r="BE48" s="154"/>
      <c r="BF48" s="154"/>
      <c r="BG48" s="153">
        <f>IF(AA49="",0,AA49)</f>
        <v>0</v>
      </c>
      <c r="BH48" s="154"/>
      <c r="BI48" s="154"/>
      <c r="BJ48" s="153">
        <f>IF(AF49="",0,AF49)</f>
        <v>0</v>
      </c>
      <c r="BK48" s="154"/>
      <c r="BL48" s="154"/>
      <c r="BM48" s="153">
        <f>IF(AK49="",0,AK49)</f>
        <v>0</v>
      </c>
      <c r="BN48" s="154"/>
      <c r="BO48" s="154"/>
      <c r="BP48" s="153">
        <f>IF(L50="",0,L50)</f>
        <v>0</v>
      </c>
      <c r="BQ48" s="154"/>
      <c r="BR48" s="154"/>
      <c r="BS48" s="153">
        <f>IF(Q50="",0,Q50)</f>
        <v>0</v>
      </c>
      <c r="BT48" s="154"/>
      <c r="BU48" s="154"/>
      <c r="BV48" s="153">
        <f>IF(V50="",0,V50)</f>
        <v>0</v>
      </c>
      <c r="BW48" s="154"/>
      <c r="BX48" s="154"/>
      <c r="BY48" s="153">
        <f>IF(AA50="",0,AA50)</f>
        <v>0</v>
      </c>
      <c r="BZ48" s="154"/>
      <c r="CA48" s="154"/>
      <c r="CB48" s="153">
        <f>IF(AF50="",0,AF50)</f>
        <v>0</v>
      </c>
      <c r="CC48" s="154"/>
      <c r="CD48" s="154"/>
      <c r="CE48" s="153">
        <f>IF(AK50="",0,AK50)</f>
        <v>0</v>
      </c>
      <c r="CF48" s="154"/>
      <c r="CG48" s="154"/>
      <c r="CH48" s="153">
        <f>SUM(AX48:CG48)</f>
        <v>0</v>
      </c>
      <c r="CI48" s="154"/>
      <c r="CJ48" s="154"/>
    </row>
    <row r="49" spans="2:93" ht="13.5" customHeight="1" x14ac:dyDescent="0.4">
      <c r="B49" s="111"/>
      <c r="C49" s="112"/>
      <c r="D49" s="137" t="s">
        <v>94</v>
      </c>
      <c r="E49" s="138"/>
      <c r="F49" s="138"/>
      <c r="G49" s="138"/>
      <c r="H49" s="138"/>
      <c r="I49" s="138"/>
      <c r="J49" s="137" t="s">
        <v>56</v>
      </c>
      <c r="K49" s="138"/>
      <c r="L49" s="120"/>
      <c r="M49" s="120"/>
      <c r="N49" s="120"/>
      <c r="O49" s="139" t="s">
        <v>57</v>
      </c>
      <c r="P49" s="140"/>
      <c r="Q49" s="120"/>
      <c r="R49" s="120"/>
      <c r="S49" s="120"/>
      <c r="T49" s="139" t="s">
        <v>58</v>
      </c>
      <c r="U49" s="140"/>
      <c r="V49" s="120"/>
      <c r="W49" s="120"/>
      <c r="X49" s="121"/>
      <c r="Y49" s="137" t="s">
        <v>59</v>
      </c>
      <c r="Z49" s="138"/>
      <c r="AA49" s="120"/>
      <c r="AB49" s="120"/>
      <c r="AC49" s="121"/>
      <c r="AD49" s="139" t="s">
        <v>60</v>
      </c>
      <c r="AE49" s="140"/>
      <c r="AF49" s="120"/>
      <c r="AG49" s="120"/>
      <c r="AH49" s="121"/>
      <c r="AI49" s="139" t="s">
        <v>61</v>
      </c>
      <c r="AJ49" s="140"/>
      <c r="AK49" s="120"/>
      <c r="AL49" s="120"/>
      <c r="AM49" s="120"/>
      <c r="AN49" s="159">
        <f>CH50</f>
        <v>0</v>
      </c>
      <c r="AO49" s="160"/>
      <c r="AP49" s="160"/>
      <c r="AQ49" s="160"/>
      <c r="AR49" s="160"/>
      <c r="AS49" s="157" t="s">
        <v>0</v>
      </c>
      <c r="AX49" s="106">
        <f>IF(AX48=0,0,IF(AX47=$BA$16,$CA$16,IF(AX47=$BG$16,$CL$16,VLOOKUP($AF$6,$AX$2:$BN$4,11,0))))</f>
        <v>0</v>
      </c>
      <c r="AY49" s="106"/>
      <c r="AZ49" s="106"/>
      <c r="BA49" s="106">
        <f>IF(BA48=0,0,IF(BA47=$BA$16,$CA$16,IF(BA47=$BG$16,$CL$16,VLOOKUP($AF$6,$AX$2:$BN$4,11,0))))</f>
        <v>0</v>
      </c>
      <c r="BB49" s="106"/>
      <c r="BC49" s="106"/>
      <c r="BD49" s="106">
        <f>IF(BD48=0,0,IF(BD47=$BA$16,$CA$16,IF(BD47=$BG$16,$CL$16,VLOOKUP($AF$6,$AX$2:$BN$4,11,0))))</f>
        <v>0</v>
      </c>
      <c r="BE49" s="106"/>
      <c r="BF49" s="106"/>
      <c r="BG49" s="106">
        <f>IF(BG48=0,0,IF(BG47=$BA$16,$CA$16,IF(BG47=$BG$16,$CL$16,VLOOKUP($AF$6,$AX$2:$BN$4,11,0))))</f>
        <v>0</v>
      </c>
      <c r="BH49" s="106"/>
      <c r="BI49" s="106"/>
      <c r="BJ49" s="106">
        <f>IF(BJ48=0,0,IF(BJ47=$BA$16,$CA$16,IF(BJ47=$BG$16,$CL$16,VLOOKUP($AF$6,$AX$2:$BN$4,11,0))))</f>
        <v>0</v>
      </c>
      <c r="BK49" s="106"/>
      <c r="BL49" s="106"/>
      <c r="BM49" s="106">
        <f>IF(BM48=0,0,IF(BM47=$BA$16,$CA$16,IF(BM47=$BG$16,$CL$16,VLOOKUP($AF$6,$AX$2:$BN$4,11,0))))</f>
        <v>0</v>
      </c>
      <c r="BN49" s="106"/>
      <c r="BO49" s="106"/>
      <c r="BP49" s="106">
        <f>IF(BP48=0,0,IF(BP47=$BA$16,$CA$16,IF(BP47=$BG$16,$CL$16,VLOOKUP($AF$6,$AX$2:$BN$4,11,0))))</f>
        <v>0</v>
      </c>
      <c r="BQ49" s="106"/>
      <c r="BR49" s="106"/>
      <c r="BS49" s="106">
        <f>IF(BS48=0,0,IF(BS47=$BA$16,$CA$16,IF(BS47=$BG$16,$CL$16,VLOOKUP($AF$6,$AX$2:$BN$4,11,0))))</f>
        <v>0</v>
      </c>
      <c r="BT49" s="106"/>
      <c r="BU49" s="106"/>
      <c r="BV49" s="106">
        <f>IF(BV48=0,0,IF(BV47=$BA$16,$CA$16,IF(BV47=$BG$16,$CL$16,VLOOKUP($AF$6,$AX$2:$BN$4,11,0))))</f>
        <v>0</v>
      </c>
      <c r="BW49" s="106"/>
      <c r="BX49" s="106"/>
      <c r="BY49" s="106">
        <f>IF(BY48=0,0,IF(BY47=$BA$16,$CA$16,IF(BY47=$BG$16,$CL$16,VLOOKUP($AF$6,$AX$2:$BN$4,11,0))))</f>
        <v>0</v>
      </c>
      <c r="BZ49" s="106"/>
      <c r="CA49" s="106"/>
      <c r="CB49" s="106">
        <f>IF(CB48=0,0,IF(CB47=$BA$16,$CA$16,IF(CB47=$BG$16,$CL$16,VLOOKUP($AF$6,$AX$2:$BN$4,11,0))))</f>
        <v>0</v>
      </c>
      <c r="CC49" s="106"/>
      <c r="CD49" s="106"/>
      <c r="CE49" s="106">
        <f>IF(CE48=0,0,IF(CE47=$BA$16,$CA$16,IF(CE47=$BG$16,$CL$16,VLOOKUP($AF$6,$AX$2:$BN$4,11,0))))</f>
        <v>0</v>
      </c>
      <c r="CF49" s="106"/>
      <c r="CG49" s="106"/>
      <c r="CH49" s="106">
        <f>SUM(AX49:CG49)</f>
        <v>0</v>
      </c>
      <c r="CI49" s="106"/>
      <c r="CJ49" s="106"/>
    </row>
    <row r="50" spans="2:93" ht="13.5" customHeight="1" x14ac:dyDescent="0.4">
      <c r="B50" s="113"/>
      <c r="C50" s="114"/>
      <c r="D50" s="141"/>
      <c r="E50" s="142"/>
      <c r="F50" s="142"/>
      <c r="G50" s="142"/>
      <c r="H50" s="142"/>
      <c r="I50" s="142"/>
      <c r="J50" s="139" t="s">
        <v>74</v>
      </c>
      <c r="K50" s="140"/>
      <c r="L50" s="155"/>
      <c r="M50" s="155"/>
      <c r="N50" s="156"/>
      <c r="O50" s="141" t="s">
        <v>75</v>
      </c>
      <c r="P50" s="142"/>
      <c r="Q50" s="155"/>
      <c r="R50" s="155"/>
      <c r="S50" s="156"/>
      <c r="T50" s="141" t="s">
        <v>76</v>
      </c>
      <c r="U50" s="142"/>
      <c r="V50" s="155"/>
      <c r="W50" s="155"/>
      <c r="X50" s="156"/>
      <c r="Y50" s="139" t="s">
        <v>77</v>
      </c>
      <c r="Z50" s="140"/>
      <c r="AA50" s="155"/>
      <c r="AB50" s="155"/>
      <c r="AC50" s="156"/>
      <c r="AD50" s="141" t="s">
        <v>78</v>
      </c>
      <c r="AE50" s="142"/>
      <c r="AF50" s="155"/>
      <c r="AG50" s="155"/>
      <c r="AH50" s="156"/>
      <c r="AI50" s="141" t="s">
        <v>79</v>
      </c>
      <c r="AJ50" s="142"/>
      <c r="AK50" s="155"/>
      <c r="AL50" s="155"/>
      <c r="AM50" s="155"/>
      <c r="AN50" s="161"/>
      <c r="AO50" s="162"/>
      <c r="AP50" s="162"/>
      <c r="AQ50" s="162"/>
      <c r="AR50" s="162"/>
      <c r="AS50" s="158"/>
      <c r="AX50" s="106">
        <f>IF(AX49-AX48&gt;=0,AX49-AX48,0)</f>
        <v>0</v>
      </c>
      <c r="AY50" s="106"/>
      <c r="AZ50" s="106"/>
      <c r="BA50" s="106">
        <f>IF(BA49-BA48&gt;=0,BA49-BA48,0)</f>
        <v>0</v>
      </c>
      <c r="BB50" s="106"/>
      <c r="BC50" s="106"/>
      <c r="BD50" s="106">
        <f>IF(BD49-BD48&gt;=0,BD49-BD48,0)</f>
        <v>0</v>
      </c>
      <c r="BE50" s="106"/>
      <c r="BF50" s="106"/>
      <c r="BG50" s="106">
        <f>IF(BG49-BG48&gt;=0,BG49-BG48,0)</f>
        <v>0</v>
      </c>
      <c r="BH50" s="106"/>
      <c r="BI50" s="106"/>
      <c r="BJ50" s="106">
        <f>IF(BJ49-BJ48&gt;=0,BJ49-BJ48,0)</f>
        <v>0</v>
      </c>
      <c r="BK50" s="106"/>
      <c r="BL50" s="106"/>
      <c r="BM50" s="106">
        <f>IF(BM49-BM48&gt;=0,BM49-BM48,0)</f>
        <v>0</v>
      </c>
      <c r="BN50" s="106"/>
      <c r="BO50" s="106"/>
      <c r="BP50" s="106">
        <f>IF(BP49-BP48&gt;=0,BP49-BP48,0)</f>
        <v>0</v>
      </c>
      <c r="BQ50" s="106"/>
      <c r="BR50" s="106"/>
      <c r="BS50" s="106">
        <f>IF(BS49-BS48&gt;=0,BS49-BS48,0)</f>
        <v>0</v>
      </c>
      <c r="BT50" s="106"/>
      <c r="BU50" s="106"/>
      <c r="BV50" s="106">
        <f>IF(BV49-BV48&gt;=0,BV49-BV48,0)</f>
        <v>0</v>
      </c>
      <c r="BW50" s="106"/>
      <c r="BX50" s="106"/>
      <c r="BY50" s="106">
        <f>IF(BY49-BY48&gt;=0,BY49-BY48,0)</f>
        <v>0</v>
      </c>
      <c r="BZ50" s="106"/>
      <c r="CA50" s="106"/>
      <c r="CB50" s="106">
        <f>IF(CB49-CB48&gt;=0,CB49-CB48,0)</f>
        <v>0</v>
      </c>
      <c r="CC50" s="106"/>
      <c r="CD50" s="106"/>
      <c r="CE50" s="106">
        <f>IF(CE49-CE48&gt;=0,CE49-CE48,0)</f>
        <v>0</v>
      </c>
      <c r="CF50" s="106"/>
      <c r="CG50" s="106"/>
      <c r="CH50" s="106">
        <f>SUM(AX50:CG50)</f>
        <v>0</v>
      </c>
      <c r="CI50" s="106"/>
      <c r="CJ50" s="106"/>
    </row>
    <row r="51" spans="2:93" ht="15" customHeight="1" x14ac:dyDescent="0.4">
      <c r="B51" s="109">
        <v>8</v>
      </c>
      <c r="C51" s="110"/>
      <c r="D51" s="115"/>
      <c r="E51" s="116"/>
      <c r="F51" s="116"/>
      <c r="G51" s="116"/>
      <c r="H51" s="116"/>
      <c r="I51" s="116"/>
      <c r="J51" s="117"/>
      <c r="K51" s="74"/>
      <c r="L51" s="75"/>
      <c r="M51" s="75"/>
      <c r="N51" s="75"/>
      <c r="O51" s="76"/>
      <c r="P51" s="118" t="s">
        <v>51</v>
      </c>
      <c r="Q51" s="119"/>
      <c r="R51" s="119"/>
      <c r="S51" s="78"/>
      <c r="T51" s="78"/>
      <c r="U51" s="5" t="s">
        <v>11</v>
      </c>
      <c r="V51" s="78"/>
      <c r="W51" s="78"/>
      <c r="X51" s="5" t="s">
        <v>10</v>
      </c>
      <c r="Y51" s="78"/>
      <c r="Z51" s="78"/>
      <c r="AA51" s="6" t="s">
        <v>9</v>
      </c>
      <c r="AB51" s="111" t="s">
        <v>50</v>
      </c>
      <c r="AC51" s="122"/>
      <c r="AD51" s="122"/>
      <c r="AE51" s="78"/>
      <c r="AF51" s="78"/>
      <c r="AG51" s="5" t="s">
        <v>11</v>
      </c>
      <c r="AH51" s="78"/>
      <c r="AI51" s="78"/>
      <c r="AJ51" s="5" t="s">
        <v>10</v>
      </c>
      <c r="AK51" s="78"/>
      <c r="AL51" s="78"/>
      <c r="AM51" s="11" t="s">
        <v>9</v>
      </c>
      <c r="AN51" s="135" t="str">
        <f>BO51</f>
        <v/>
      </c>
      <c r="AO51" s="136"/>
      <c r="AP51" s="136"/>
      <c r="AQ51" s="136"/>
      <c r="AR51" s="136" t="s">
        <v>5</v>
      </c>
      <c r="AS51" s="170"/>
      <c r="AX51" s="104" t="s">
        <v>87</v>
      </c>
      <c r="AY51" s="104"/>
      <c r="AZ51" s="104"/>
      <c r="BA51" s="148" t="str">
        <f>V51&amp;X51</f>
        <v>月</v>
      </c>
      <c r="BB51" s="143"/>
      <c r="BC51" s="144"/>
      <c r="BD51" s="104" t="s">
        <v>55</v>
      </c>
      <c r="BE51" s="104"/>
      <c r="BF51" s="104"/>
      <c r="BG51" s="104" t="str">
        <f>IF(AI52&gt;0,AH51&amp;AJ51,"")</f>
        <v/>
      </c>
      <c r="BH51" s="104"/>
      <c r="BI51" s="104"/>
      <c r="BJ51" s="148" t="s">
        <v>6</v>
      </c>
      <c r="BK51" s="143"/>
      <c r="BL51" s="143"/>
      <c r="BM51" s="143"/>
      <c r="BN51" s="143"/>
      <c r="BO51" s="151" t="str">
        <f>IF(AND(V51&gt;=4,AH51&gt;=4),AH51-V51+1,IF(AND(V51&gt;=4,AH51&gt;0),AH51+13-V51,IF(V51&gt;0,1+AH51-V51,"")))</f>
        <v/>
      </c>
      <c r="BP51" s="152"/>
      <c r="BQ51" s="152"/>
      <c r="BR51" s="143" t="s">
        <v>5</v>
      </c>
      <c r="BS51" s="144"/>
      <c r="BT51" s="104" t="s">
        <v>88</v>
      </c>
      <c r="BU51" s="104"/>
      <c r="BV51" s="104"/>
      <c r="BW51" s="104"/>
      <c r="BX51" s="104"/>
      <c r="BY51" s="104"/>
      <c r="BZ51" s="104"/>
      <c r="CA51" s="104" t="e">
        <f>ROUNDDOWN(VLOOKUP($AF$6,$AX$2:$BN$4,11,0)*W52/W53,-1)</f>
        <v>#N/A</v>
      </c>
      <c r="CB51" s="104"/>
      <c r="CC51" s="104"/>
      <c r="CD51" s="104"/>
      <c r="CE51" s="104" t="s">
        <v>89</v>
      </c>
      <c r="CF51" s="104"/>
      <c r="CG51" s="104"/>
      <c r="CH51" s="104"/>
      <c r="CI51" s="104"/>
      <c r="CJ51" s="104"/>
      <c r="CK51" s="104"/>
      <c r="CL51" s="104" t="e">
        <f>ROUNDDOWN(VLOOKUP($AF$6,$AX$2:$BN$4,11,0)*AI52/AI53,-1)</f>
        <v>#N/A</v>
      </c>
      <c r="CM51" s="104"/>
      <c r="CN51" s="104"/>
      <c r="CO51" s="104"/>
    </row>
    <row r="52" spans="2:93" ht="17.25" customHeight="1" x14ac:dyDescent="0.4">
      <c r="B52" s="111"/>
      <c r="C52" s="112"/>
      <c r="D52" s="101"/>
      <c r="E52" s="102"/>
      <c r="F52" s="102"/>
      <c r="G52" s="102"/>
      <c r="H52" s="102"/>
      <c r="I52" s="102"/>
      <c r="J52" s="103"/>
      <c r="K52" s="80"/>
      <c r="L52" s="81"/>
      <c r="M52" s="81"/>
      <c r="N52" s="81"/>
      <c r="O52" s="82"/>
      <c r="P52" s="165" t="s">
        <v>86</v>
      </c>
      <c r="Q52" s="166"/>
      <c r="R52" s="166"/>
      <c r="S52" s="166"/>
      <c r="T52" s="166"/>
      <c r="U52" s="166"/>
      <c r="V52" s="166"/>
      <c r="W52" s="78"/>
      <c r="X52" s="78"/>
      <c r="Y52" s="78"/>
      <c r="Z52" s="78"/>
      <c r="AA52" s="12" t="s">
        <v>53</v>
      </c>
      <c r="AB52" s="149" t="s">
        <v>52</v>
      </c>
      <c r="AC52" s="150"/>
      <c r="AD52" s="150"/>
      <c r="AE52" s="150"/>
      <c r="AF52" s="150"/>
      <c r="AG52" s="150"/>
      <c r="AH52" s="150"/>
      <c r="AI52" s="78"/>
      <c r="AJ52" s="78"/>
      <c r="AK52" s="78"/>
      <c r="AL52" s="78"/>
      <c r="AM52" s="12" t="s">
        <v>53</v>
      </c>
      <c r="AN52" s="135">
        <f>CH53</f>
        <v>0</v>
      </c>
      <c r="AO52" s="136"/>
      <c r="AP52" s="136"/>
      <c r="AQ52" s="136"/>
      <c r="AR52" s="136"/>
      <c r="AS52" s="15" t="s">
        <v>0</v>
      </c>
      <c r="AX52" s="154" t="s">
        <v>56</v>
      </c>
      <c r="AY52" s="154"/>
      <c r="AZ52" s="154"/>
      <c r="BA52" s="154" t="s">
        <v>62</v>
      </c>
      <c r="BB52" s="154"/>
      <c r="BC52" s="154"/>
      <c r="BD52" s="154" t="s">
        <v>63</v>
      </c>
      <c r="BE52" s="154"/>
      <c r="BF52" s="154"/>
      <c r="BG52" s="154" t="s">
        <v>64</v>
      </c>
      <c r="BH52" s="154"/>
      <c r="BI52" s="154"/>
      <c r="BJ52" s="154" t="s">
        <v>65</v>
      </c>
      <c r="BK52" s="154"/>
      <c r="BL52" s="154"/>
      <c r="BM52" s="154" t="s">
        <v>66</v>
      </c>
      <c r="BN52" s="154"/>
      <c r="BO52" s="154"/>
      <c r="BP52" s="154" t="s">
        <v>67</v>
      </c>
      <c r="BQ52" s="154"/>
      <c r="BR52" s="154"/>
      <c r="BS52" s="154" t="s">
        <v>68</v>
      </c>
      <c r="BT52" s="154"/>
      <c r="BU52" s="154"/>
      <c r="BV52" s="154" t="s">
        <v>69</v>
      </c>
      <c r="BW52" s="154"/>
      <c r="BX52" s="154"/>
      <c r="BY52" s="154" t="s">
        <v>70</v>
      </c>
      <c r="BZ52" s="154"/>
      <c r="CA52" s="154"/>
      <c r="CB52" s="154" t="s">
        <v>71</v>
      </c>
      <c r="CC52" s="154"/>
      <c r="CD52" s="154"/>
      <c r="CE52" s="154" t="s">
        <v>72</v>
      </c>
      <c r="CF52" s="154"/>
      <c r="CG52" s="154"/>
      <c r="CH52" s="154" t="s">
        <v>73</v>
      </c>
      <c r="CI52" s="154"/>
      <c r="CJ52" s="154"/>
    </row>
    <row r="53" spans="2:93" ht="13.5" customHeight="1" x14ac:dyDescent="0.4">
      <c r="B53" s="111"/>
      <c r="C53" s="112"/>
      <c r="D53" s="139" t="s">
        <v>85</v>
      </c>
      <c r="E53" s="140"/>
      <c r="F53" s="140"/>
      <c r="G53" s="140"/>
      <c r="H53" s="140"/>
      <c r="I53" s="163"/>
      <c r="J53" s="164"/>
      <c r="K53" s="164"/>
      <c r="L53" s="164"/>
      <c r="M53" s="164"/>
      <c r="N53" s="164"/>
      <c r="O53" s="14" t="s">
        <v>0</v>
      </c>
      <c r="P53" s="145" t="str">
        <f>IF(V51="","",V51)</f>
        <v/>
      </c>
      <c r="Q53" s="146"/>
      <c r="R53" s="147" t="s">
        <v>54</v>
      </c>
      <c r="S53" s="147"/>
      <c r="T53" s="147"/>
      <c r="U53" s="147"/>
      <c r="V53" s="147"/>
      <c r="W53" s="81"/>
      <c r="X53" s="81"/>
      <c r="Y53" s="81"/>
      <c r="Z53" s="81"/>
      <c r="AA53" s="8" t="s">
        <v>53</v>
      </c>
      <c r="AB53" s="145" t="str">
        <f>IF(AH51="","",AH51)</f>
        <v/>
      </c>
      <c r="AC53" s="146"/>
      <c r="AD53" s="147" t="s">
        <v>54</v>
      </c>
      <c r="AE53" s="147"/>
      <c r="AF53" s="147"/>
      <c r="AG53" s="147"/>
      <c r="AH53" s="147"/>
      <c r="AI53" s="81"/>
      <c r="AJ53" s="81"/>
      <c r="AK53" s="81"/>
      <c r="AL53" s="81"/>
      <c r="AM53" s="8" t="s">
        <v>53</v>
      </c>
      <c r="AN53" s="135">
        <f>CH54</f>
        <v>0</v>
      </c>
      <c r="AO53" s="136"/>
      <c r="AP53" s="136"/>
      <c r="AQ53" s="136"/>
      <c r="AR53" s="136"/>
      <c r="AS53" s="13" t="s">
        <v>0</v>
      </c>
      <c r="AX53" s="153">
        <f>IF(L54="",0,L54)</f>
        <v>0</v>
      </c>
      <c r="AY53" s="154"/>
      <c r="AZ53" s="154"/>
      <c r="BA53" s="153">
        <f>IF(Q54="",0,Q54)</f>
        <v>0</v>
      </c>
      <c r="BB53" s="154"/>
      <c r="BC53" s="154"/>
      <c r="BD53" s="153">
        <f>IF(V54="",0,V54)</f>
        <v>0</v>
      </c>
      <c r="BE53" s="154"/>
      <c r="BF53" s="154"/>
      <c r="BG53" s="153">
        <f>IF(AA54="",0,AA54)</f>
        <v>0</v>
      </c>
      <c r="BH53" s="154"/>
      <c r="BI53" s="154"/>
      <c r="BJ53" s="153">
        <f>IF(AF54="",0,AF54)</f>
        <v>0</v>
      </c>
      <c r="BK53" s="154"/>
      <c r="BL53" s="154"/>
      <c r="BM53" s="153">
        <f>IF(AK54="",0,AK54)</f>
        <v>0</v>
      </c>
      <c r="BN53" s="154"/>
      <c r="BO53" s="154"/>
      <c r="BP53" s="153">
        <f>IF(L55="",0,L55)</f>
        <v>0</v>
      </c>
      <c r="BQ53" s="154"/>
      <c r="BR53" s="154"/>
      <c r="BS53" s="153">
        <f>IF(Q55="",0,Q55)</f>
        <v>0</v>
      </c>
      <c r="BT53" s="154"/>
      <c r="BU53" s="154"/>
      <c r="BV53" s="153">
        <f>IF(V55="",0,V55)</f>
        <v>0</v>
      </c>
      <c r="BW53" s="154"/>
      <c r="BX53" s="154"/>
      <c r="BY53" s="153">
        <f>IF(AA55="",0,AA55)</f>
        <v>0</v>
      </c>
      <c r="BZ53" s="154"/>
      <c r="CA53" s="154"/>
      <c r="CB53" s="153">
        <f>IF(AF55="",0,AF55)</f>
        <v>0</v>
      </c>
      <c r="CC53" s="154"/>
      <c r="CD53" s="154"/>
      <c r="CE53" s="153">
        <f>IF(AK55="",0,AK55)</f>
        <v>0</v>
      </c>
      <c r="CF53" s="154"/>
      <c r="CG53" s="154"/>
      <c r="CH53" s="153">
        <f>SUM(AX53:CG53)</f>
        <v>0</v>
      </c>
      <c r="CI53" s="154"/>
      <c r="CJ53" s="154"/>
    </row>
    <row r="54" spans="2:93" ht="13.5" customHeight="1" x14ac:dyDescent="0.4">
      <c r="B54" s="111"/>
      <c r="C54" s="112"/>
      <c r="D54" s="137" t="s">
        <v>94</v>
      </c>
      <c r="E54" s="138"/>
      <c r="F54" s="138"/>
      <c r="G54" s="138"/>
      <c r="H54" s="138"/>
      <c r="I54" s="138"/>
      <c r="J54" s="137" t="s">
        <v>56</v>
      </c>
      <c r="K54" s="138"/>
      <c r="L54" s="120"/>
      <c r="M54" s="120"/>
      <c r="N54" s="120"/>
      <c r="O54" s="139" t="s">
        <v>57</v>
      </c>
      <c r="P54" s="140"/>
      <c r="Q54" s="120"/>
      <c r="R54" s="120"/>
      <c r="S54" s="120"/>
      <c r="T54" s="139" t="s">
        <v>58</v>
      </c>
      <c r="U54" s="140"/>
      <c r="V54" s="120"/>
      <c r="W54" s="120"/>
      <c r="X54" s="121"/>
      <c r="Y54" s="137" t="s">
        <v>59</v>
      </c>
      <c r="Z54" s="138"/>
      <c r="AA54" s="120"/>
      <c r="AB54" s="120"/>
      <c r="AC54" s="121"/>
      <c r="AD54" s="139" t="s">
        <v>60</v>
      </c>
      <c r="AE54" s="140"/>
      <c r="AF54" s="120"/>
      <c r="AG54" s="120"/>
      <c r="AH54" s="121"/>
      <c r="AI54" s="139" t="s">
        <v>61</v>
      </c>
      <c r="AJ54" s="140"/>
      <c r="AK54" s="120"/>
      <c r="AL54" s="120"/>
      <c r="AM54" s="120"/>
      <c r="AN54" s="159">
        <f>CH55</f>
        <v>0</v>
      </c>
      <c r="AO54" s="160"/>
      <c r="AP54" s="160"/>
      <c r="AQ54" s="160"/>
      <c r="AR54" s="160"/>
      <c r="AS54" s="157" t="s">
        <v>0</v>
      </c>
      <c r="AX54" s="106">
        <f>IF(AX53=0,0,IF(AX52=$BA$16,$CA$16,IF(AX52=$BG$16,$CL$16,VLOOKUP($AF$6,$AX$2:$BN$4,11,0))))</f>
        <v>0</v>
      </c>
      <c r="AY54" s="106"/>
      <c r="AZ54" s="106"/>
      <c r="BA54" s="106">
        <f>IF(BA53=0,0,IF(BA52=$BA$16,$CA$16,IF(BA52=$BG$16,$CL$16,VLOOKUP($AF$6,$AX$2:$BN$4,11,0))))</f>
        <v>0</v>
      </c>
      <c r="BB54" s="106"/>
      <c r="BC54" s="106"/>
      <c r="BD54" s="106">
        <f>IF(BD53=0,0,IF(BD52=$BA$16,$CA$16,IF(BD52=$BG$16,$CL$16,VLOOKUP($AF$6,$AX$2:$BN$4,11,0))))</f>
        <v>0</v>
      </c>
      <c r="BE54" s="106"/>
      <c r="BF54" s="106"/>
      <c r="BG54" s="106">
        <f>IF(BG53=0,0,IF(BG52=$BA$16,$CA$16,IF(BG52=$BG$16,$CL$16,VLOOKUP($AF$6,$AX$2:$BN$4,11,0))))</f>
        <v>0</v>
      </c>
      <c r="BH54" s="106"/>
      <c r="BI54" s="106"/>
      <c r="BJ54" s="106">
        <f>IF(BJ53=0,0,IF(BJ52=$BA$16,$CA$16,IF(BJ52=$BG$16,$CL$16,VLOOKUP($AF$6,$AX$2:$BN$4,11,0))))</f>
        <v>0</v>
      </c>
      <c r="BK54" s="106"/>
      <c r="BL54" s="106"/>
      <c r="BM54" s="106">
        <f>IF(BM53=0,0,IF(BM52=$BA$16,$CA$16,IF(BM52=$BG$16,$CL$16,VLOOKUP($AF$6,$AX$2:$BN$4,11,0))))</f>
        <v>0</v>
      </c>
      <c r="BN54" s="106"/>
      <c r="BO54" s="106"/>
      <c r="BP54" s="106">
        <f>IF(BP53=0,0,IF(BP52=$BA$16,$CA$16,IF(BP52=$BG$16,$CL$16,VLOOKUP($AF$6,$AX$2:$BN$4,11,0))))</f>
        <v>0</v>
      </c>
      <c r="BQ54" s="106"/>
      <c r="BR54" s="106"/>
      <c r="BS54" s="106">
        <f>IF(BS53=0,0,IF(BS52=$BA$16,$CA$16,IF(BS52=$BG$16,$CL$16,VLOOKUP($AF$6,$AX$2:$BN$4,11,0))))</f>
        <v>0</v>
      </c>
      <c r="BT54" s="106"/>
      <c r="BU54" s="106"/>
      <c r="BV54" s="106">
        <f>IF(BV53=0,0,IF(BV52=$BA$16,$CA$16,IF(BV52=$BG$16,$CL$16,VLOOKUP($AF$6,$AX$2:$BN$4,11,0))))</f>
        <v>0</v>
      </c>
      <c r="BW54" s="106"/>
      <c r="BX54" s="106"/>
      <c r="BY54" s="106">
        <f>IF(BY53=0,0,IF(BY52=$BA$16,$CA$16,IF(BY52=$BG$16,$CL$16,VLOOKUP($AF$6,$AX$2:$BN$4,11,0))))</f>
        <v>0</v>
      </c>
      <c r="BZ54" s="106"/>
      <c r="CA54" s="106"/>
      <c r="CB54" s="106">
        <f>IF(CB53=0,0,IF(CB52=$BA$16,$CA$16,IF(CB52=$BG$16,$CL$16,VLOOKUP($AF$6,$AX$2:$BN$4,11,0))))</f>
        <v>0</v>
      </c>
      <c r="CC54" s="106"/>
      <c r="CD54" s="106"/>
      <c r="CE54" s="106">
        <f>IF(CE53=0,0,IF(CE52=$BA$16,$CA$16,IF(CE52=$BG$16,$CL$16,VLOOKUP($AF$6,$AX$2:$BN$4,11,0))))</f>
        <v>0</v>
      </c>
      <c r="CF54" s="106"/>
      <c r="CG54" s="106"/>
      <c r="CH54" s="106">
        <f>SUM(AX54:CG54)</f>
        <v>0</v>
      </c>
      <c r="CI54" s="106"/>
      <c r="CJ54" s="106"/>
    </row>
    <row r="55" spans="2:93" ht="13.5" customHeight="1" x14ac:dyDescent="0.4">
      <c r="B55" s="113"/>
      <c r="C55" s="114"/>
      <c r="D55" s="141"/>
      <c r="E55" s="142"/>
      <c r="F55" s="142"/>
      <c r="G55" s="142"/>
      <c r="H55" s="142"/>
      <c r="I55" s="142"/>
      <c r="J55" s="139" t="s">
        <v>74</v>
      </c>
      <c r="K55" s="140"/>
      <c r="L55" s="155"/>
      <c r="M55" s="155"/>
      <c r="N55" s="156"/>
      <c r="O55" s="141" t="s">
        <v>75</v>
      </c>
      <c r="P55" s="142"/>
      <c r="Q55" s="155"/>
      <c r="R55" s="155"/>
      <c r="S55" s="156"/>
      <c r="T55" s="141" t="s">
        <v>76</v>
      </c>
      <c r="U55" s="142"/>
      <c r="V55" s="155"/>
      <c r="W55" s="155"/>
      <c r="X55" s="156"/>
      <c r="Y55" s="139" t="s">
        <v>77</v>
      </c>
      <c r="Z55" s="140"/>
      <c r="AA55" s="155"/>
      <c r="AB55" s="155"/>
      <c r="AC55" s="156"/>
      <c r="AD55" s="141" t="s">
        <v>78</v>
      </c>
      <c r="AE55" s="142"/>
      <c r="AF55" s="155"/>
      <c r="AG55" s="155"/>
      <c r="AH55" s="156"/>
      <c r="AI55" s="141" t="s">
        <v>79</v>
      </c>
      <c r="AJ55" s="142"/>
      <c r="AK55" s="155"/>
      <c r="AL55" s="155"/>
      <c r="AM55" s="155"/>
      <c r="AN55" s="161"/>
      <c r="AO55" s="162"/>
      <c r="AP55" s="162"/>
      <c r="AQ55" s="162"/>
      <c r="AR55" s="162"/>
      <c r="AS55" s="158"/>
      <c r="AX55" s="106">
        <f>IF(AX54-AX53&gt;=0,AX54-AX53,0)</f>
        <v>0</v>
      </c>
      <c r="AY55" s="106"/>
      <c r="AZ55" s="106"/>
      <c r="BA55" s="106">
        <f>IF(BA54-BA53&gt;=0,BA54-BA53,0)</f>
        <v>0</v>
      </c>
      <c r="BB55" s="106"/>
      <c r="BC55" s="106"/>
      <c r="BD55" s="106">
        <f>IF(BD54-BD53&gt;=0,BD54-BD53,0)</f>
        <v>0</v>
      </c>
      <c r="BE55" s="106"/>
      <c r="BF55" s="106"/>
      <c r="BG55" s="106">
        <f>IF(BG54-BG53&gt;=0,BG54-BG53,0)</f>
        <v>0</v>
      </c>
      <c r="BH55" s="106"/>
      <c r="BI55" s="106"/>
      <c r="BJ55" s="106">
        <f>IF(BJ54-BJ53&gt;=0,BJ54-BJ53,0)</f>
        <v>0</v>
      </c>
      <c r="BK55" s="106"/>
      <c r="BL55" s="106"/>
      <c r="BM55" s="106">
        <f>IF(BM54-BM53&gt;=0,BM54-BM53,0)</f>
        <v>0</v>
      </c>
      <c r="BN55" s="106"/>
      <c r="BO55" s="106"/>
      <c r="BP55" s="106">
        <f>IF(BP54-BP53&gt;=0,BP54-BP53,0)</f>
        <v>0</v>
      </c>
      <c r="BQ55" s="106"/>
      <c r="BR55" s="106"/>
      <c r="BS55" s="106">
        <f>IF(BS54-BS53&gt;=0,BS54-BS53,0)</f>
        <v>0</v>
      </c>
      <c r="BT55" s="106"/>
      <c r="BU55" s="106"/>
      <c r="BV55" s="106">
        <f>IF(BV54-BV53&gt;=0,BV54-BV53,0)</f>
        <v>0</v>
      </c>
      <c r="BW55" s="106"/>
      <c r="BX55" s="106"/>
      <c r="BY55" s="106">
        <f>IF(BY54-BY53&gt;=0,BY54-BY53,0)</f>
        <v>0</v>
      </c>
      <c r="BZ55" s="106"/>
      <c r="CA55" s="106"/>
      <c r="CB55" s="106">
        <f>IF(CB54-CB53&gt;=0,CB54-CB53,0)</f>
        <v>0</v>
      </c>
      <c r="CC55" s="106"/>
      <c r="CD55" s="106"/>
      <c r="CE55" s="106">
        <f>IF(CE54-CE53&gt;=0,CE54-CE53,0)</f>
        <v>0</v>
      </c>
      <c r="CF55" s="106"/>
      <c r="CG55" s="106"/>
      <c r="CH55" s="106">
        <f>SUM(AX55:CG55)</f>
        <v>0</v>
      </c>
      <c r="CI55" s="106"/>
      <c r="CJ55" s="106"/>
    </row>
    <row r="56" spans="2:93" ht="15" customHeight="1" x14ac:dyDescent="0.4">
      <c r="B56" s="109">
        <v>9</v>
      </c>
      <c r="C56" s="110"/>
      <c r="D56" s="115"/>
      <c r="E56" s="116"/>
      <c r="F56" s="116"/>
      <c r="G56" s="116"/>
      <c r="H56" s="116"/>
      <c r="I56" s="116"/>
      <c r="J56" s="117"/>
      <c r="K56" s="74"/>
      <c r="L56" s="75"/>
      <c r="M56" s="75"/>
      <c r="N56" s="75"/>
      <c r="O56" s="76"/>
      <c r="P56" s="118" t="s">
        <v>51</v>
      </c>
      <c r="Q56" s="119"/>
      <c r="R56" s="119"/>
      <c r="S56" s="78"/>
      <c r="T56" s="78"/>
      <c r="U56" s="5" t="s">
        <v>11</v>
      </c>
      <c r="V56" s="78"/>
      <c r="W56" s="78"/>
      <c r="X56" s="5" t="s">
        <v>10</v>
      </c>
      <c r="Y56" s="78"/>
      <c r="Z56" s="78"/>
      <c r="AA56" s="6" t="s">
        <v>9</v>
      </c>
      <c r="AB56" s="111" t="s">
        <v>50</v>
      </c>
      <c r="AC56" s="122"/>
      <c r="AD56" s="122"/>
      <c r="AE56" s="78"/>
      <c r="AF56" s="78"/>
      <c r="AG56" s="5" t="s">
        <v>11</v>
      </c>
      <c r="AH56" s="78"/>
      <c r="AI56" s="78"/>
      <c r="AJ56" s="5" t="s">
        <v>10</v>
      </c>
      <c r="AK56" s="78"/>
      <c r="AL56" s="78"/>
      <c r="AM56" s="11" t="s">
        <v>9</v>
      </c>
      <c r="AN56" s="135" t="str">
        <f>BO56</f>
        <v/>
      </c>
      <c r="AO56" s="136"/>
      <c r="AP56" s="136"/>
      <c r="AQ56" s="136"/>
      <c r="AR56" s="136" t="s">
        <v>5</v>
      </c>
      <c r="AS56" s="170"/>
      <c r="AX56" s="104" t="s">
        <v>87</v>
      </c>
      <c r="AY56" s="104"/>
      <c r="AZ56" s="104"/>
      <c r="BA56" s="148" t="str">
        <f>V56&amp;X56</f>
        <v>月</v>
      </c>
      <c r="BB56" s="143"/>
      <c r="BC56" s="144"/>
      <c r="BD56" s="104" t="s">
        <v>55</v>
      </c>
      <c r="BE56" s="104"/>
      <c r="BF56" s="104"/>
      <c r="BG56" s="104" t="str">
        <f>IF(AI57&gt;0,AH56&amp;AJ56,"")</f>
        <v/>
      </c>
      <c r="BH56" s="104"/>
      <c r="BI56" s="104"/>
      <c r="BJ56" s="148" t="s">
        <v>6</v>
      </c>
      <c r="BK56" s="143"/>
      <c r="BL56" s="143"/>
      <c r="BM56" s="143"/>
      <c r="BN56" s="143"/>
      <c r="BO56" s="151" t="str">
        <f>IF(AND(V56&gt;=4,AH56&gt;=4),AH56-V56+1,IF(AND(V56&gt;=4,AH56&gt;0),AH56+13-V56,IF(V56&gt;0,1+AH56-V56,"")))</f>
        <v/>
      </c>
      <c r="BP56" s="152"/>
      <c r="BQ56" s="152"/>
      <c r="BR56" s="143" t="s">
        <v>5</v>
      </c>
      <c r="BS56" s="144"/>
      <c r="BT56" s="104" t="s">
        <v>88</v>
      </c>
      <c r="BU56" s="104"/>
      <c r="BV56" s="104"/>
      <c r="BW56" s="104"/>
      <c r="BX56" s="104"/>
      <c r="BY56" s="104"/>
      <c r="BZ56" s="104"/>
      <c r="CA56" s="104" t="e">
        <f>ROUNDDOWN(VLOOKUP($AF$6,$AX$2:$BN$4,11,0)*W57/W58,-1)</f>
        <v>#N/A</v>
      </c>
      <c r="CB56" s="104"/>
      <c r="CC56" s="104"/>
      <c r="CD56" s="104"/>
      <c r="CE56" s="104" t="s">
        <v>89</v>
      </c>
      <c r="CF56" s="104"/>
      <c r="CG56" s="104"/>
      <c r="CH56" s="104"/>
      <c r="CI56" s="104"/>
      <c r="CJ56" s="104"/>
      <c r="CK56" s="104"/>
      <c r="CL56" s="104" t="e">
        <f>ROUNDDOWN(VLOOKUP($AF$6,$AX$2:$BN$4,11,0)*AI57/AI58,-1)</f>
        <v>#N/A</v>
      </c>
      <c r="CM56" s="104"/>
      <c r="CN56" s="104"/>
      <c r="CO56" s="104"/>
    </row>
    <row r="57" spans="2:93" ht="17.25" customHeight="1" x14ac:dyDescent="0.4">
      <c r="B57" s="111"/>
      <c r="C57" s="112"/>
      <c r="D57" s="101"/>
      <c r="E57" s="102"/>
      <c r="F57" s="102"/>
      <c r="G57" s="102"/>
      <c r="H57" s="102"/>
      <c r="I57" s="102"/>
      <c r="J57" s="103"/>
      <c r="K57" s="80"/>
      <c r="L57" s="81"/>
      <c r="M57" s="81"/>
      <c r="N57" s="81"/>
      <c r="O57" s="82"/>
      <c r="P57" s="165" t="s">
        <v>86</v>
      </c>
      <c r="Q57" s="166"/>
      <c r="R57" s="166"/>
      <c r="S57" s="166"/>
      <c r="T57" s="166"/>
      <c r="U57" s="166"/>
      <c r="V57" s="166"/>
      <c r="W57" s="78"/>
      <c r="X57" s="78"/>
      <c r="Y57" s="78"/>
      <c r="Z57" s="78"/>
      <c r="AA57" s="12" t="s">
        <v>53</v>
      </c>
      <c r="AB57" s="149" t="s">
        <v>52</v>
      </c>
      <c r="AC57" s="150"/>
      <c r="AD57" s="150"/>
      <c r="AE57" s="150"/>
      <c r="AF57" s="150"/>
      <c r="AG57" s="150"/>
      <c r="AH57" s="150"/>
      <c r="AI57" s="78"/>
      <c r="AJ57" s="78"/>
      <c r="AK57" s="78"/>
      <c r="AL57" s="78"/>
      <c r="AM57" s="12" t="s">
        <v>53</v>
      </c>
      <c r="AN57" s="135">
        <f>CH58</f>
        <v>0</v>
      </c>
      <c r="AO57" s="136"/>
      <c r="AP57" s="136"/>
      <c r="AQ57" s="136"/>
      <c r="AR57" s="136"/>
      <c r="AS57" s="15" t="s">
        <v>0</v>
      </c>
      <c r="AX57" s="154" t="s">
        <v>56</v>
      </c>
      <c r="AY57" s="154"/>
      <c r="AZ57" s="154"/>
      <c r="BA57" s="154" t="s">
        <v>62</v>
      </c>
      <c r="BB57" s="154"/>
      <c r="BC57" s="154"/>
      <c r="BD57" s="154" t="s">
        <v>63</v>
      </c>
      <c r="BE57" s="154"/>
      <c r="BF57" s="154"/>
      <c r="BG57" s="154" t="s">
        <v>64</v>
      </c>
      <c r="BH57" s="154"/>
      <c r="BI57" s="154"/>
      <c r="BJ57" s="154" t="s">
        <v>65</v>
      </c>
      <c r="BK57" s="154"/>
      <c r="BL57" s="154"/>
      <c r="BM57" s="154" t="s">
        <v>66</v>
      </c>
      <c r="BN57" s="154"/>
      <c r="BO57" s="154"/>
      <c r="BP57" s="154" t="s">
        <v>67</v>
      </c>
      <c r="BQ57" s="154"/>
      <c r="BR57" s="154"/>
      <c r="BS57" s="154" t="s">
        <v>68</v>
      </c>
      <c r="BT57" s="154"/>
      <c r="BU57" s="154"/>
      <c r="BV57" s="154" t="s">
        <v>69</v>
      </c>
      <c r="BW57" s="154"/>
      <c r="BX57" s="154"/>
      <c r="BY57" s="154" t="s">
        <v>70</v>
      </c>
      <c r="BZ57" s="154"/>
      <c r="CA57" s="154"/>
      <c r="CB57" s="154" t="s">
        <v>71</v>
      </c>
      <c r="CC57" s="154"/>
      <c r="CD57" s="154"/>
      <c r="CE57" s="154" t="s">
        <v>72</v>
      </c>
      <c r="CF57" s="154"/>
      <c r="CG57" s="154"/>
      <c r="CH57" s="154" t="s">
        <v>73</v>
      </c>
      <c r="CI57" s="154"/>
      <c r="CJ57" s="154"/>
    </row>
    <row r="58" spans="2:93" ht="13.5" customHeight="1" x14ac:dyDescent="0.4">
      <c r="B58" s="111"/>
      <c r="C58" s="112"/>
      <c r="D58" s="139" t="s">
        <v>85</v>
      </c>
      <c r="E58" s="140"/>
      <c r="F58" s="140"/>
      <c r="G58" s="140"/>
      <c r="H58" s="140"/>
      <c r="I58" s="163"/>
      <c r="J58" s="164"/>
      <c r="K58" s="164"/>
      <c r="L58" s="164"/>
      <c r="M58" s="164"/>
      <c r="N58" s="164"/>
      <c r="O58" s="14" t="s">
        <v>0</v>
      </c>
      <c r="P58" s="145" t="str">
        <f>IF(V56="","",V56)</f>
        <v/>
      </c>
      <c r="Q58" s="146"/>
      <c r="R58" s="147" t="s">
        <v>54</v>
      </c>
      <c r="S58" s="147"/>
      <c r="T58" s="147"/>
      <c r="U58" s="147"/>
      <c r="V58" s="147"/>
      <c r="W58" s="81"/>
      <c r="X58" s="81"/>
      <c r="Y58" s="81"/>
      <c r="Z58" s="81"/>
      <c r="AA58" s="8" t="s">
        <v>53</v>
      </c>
      <c r="AB58" s="145" t="str">
        <f>IF(AH56="","",AH56)</f>
        <v/>
      </c>
      <c r="AC58" s="146"/>
      <c r="AD58" s="147" t="s">
        <v>54</v>
      </c>
      <c r="AE58" s="147"/>
      <c r="AF58" s="147"/>
      <c r="AG58" s="147"/>
      <c r="AH58" s="147"/>
      <c r="AI58" s="81"/>
      <c r="AJ58" s="81"/>
      <c r="AK58" s="81"/>
      <c r="AL58" s="81"/>
      <c r="AM58" s="8" t="s">
        <v>53</v>
      </c>
      <c r="AN58" s="135">
        <f>CH59</f>
        <v>0</v>
      </c>
      <c r="AO58" s="136"/>
      <c r="AP58" s="136"/>
      <c r="AQ58" s="136"/>
      <c r="AR58" s="136"/>
      <c r="AS58" s="13" t="s">
        <v>0</v>
      </c>
      <c r="AX58" s="153">
        <f>IF(L59="",0,L59)</f>
        <v>0</v>
      </c>
      <c r="AY58" s="154"/>
      <c r="AZ58" s="154"/>
      <c r="BA58" s="153">
        <f>IF(Q59="",0,Q59)</f>
        <v>0</v>
      </c>
      <c r="BB58" s="154"/>
      <c r="BC58" s="154"/>
      <c r="BD58" s="153">
        <f>IF(V59="",0,V59)</f>
        <v>0</v>
      </c>
      <c r="BE58" s="154"/>
      <c r="BF58" s="154"/>
      <c r="BG58" s="153">
        <f>IF(AA59="",0,AA59)</f>
        <v>0</v>
      </c>
      <c r="BH58" s="154"/>
      <c r="BI58" s="154"/>
      <c r="BJ58" s="153">
        <f>IF(AF59="",0,AF59)</f>
        <v>0</v>
      </c>
      <c r="BK58" s="154"/>
      <c r="BL58" s="154"/>
      <c r="BM58" s="153">
        <f>IF(AK59="",0,AK59)</f>
        <v>0</v>
      </c>
      <c r="BN58" s="154"/>
      <c r="BO58" s="154"/>
      <c r="BP58" s="153">
        <f>IF(L60="",0,L60)</f>
        <v>0</v>
      </c>
      <c r="BQ58" s="154"/>
      <c r="BR58" s="154"/>
      <c r="BS58" s="153">
        <f>IF(Q60="",0,Q60)</f>
        <v>0</v>
      </c>
      <c r="BT58" s="154"/>
      <c r="BU58" s="154"/>
      <c r="BV58" s="153">
        <f>IF(V60="",0,V60)</f>
        <v>0</v>
      </c>
      <c r="BW58" s="154"/>
      <c r="BX58" s="154"/>
      <c r="BY58" s="153">
        <f>IF(AA60="",0,AA60)</f>
        <v>0</v>
      </c>
      <c r="BZ58" s="154"/>
      <c r="CA58" s="154"/>
      <c r="CB58" s="153">
        <f>IF(AF60="",0,AF60)</f>
        <v>0</v>
      </c>
      <c r="CC58" s="154"/>
      <c r="CD58" s="154"/>
      <c r="CE58" s="153">
        <f>IF(AK60="",0,AK60)</f>
        <v>0</v>
      </c>
      <c r="CF58" s="154"/>
      <c r="CG58" s="154"/>
      <c r="CH58" s="153">
        <f>SUM(AX58:CG58)</f>
        <v>0</v>
      </c>
      <c r="CI58" s="154"/>
      <c r="CJ58" s="154"/>
    </row>
    <row r="59" spans="2:93" ht="13.5" customHeight="1" x14ac:dyDescent="0.4">
      <c r="B59" s="111"/>
      <c r="C59" s="112"/>
      <c r="D59" s="137" t="s">
        <v>94</v>
      </c>
      <c r="E59" s="138"/>
      <c r="F59" s="138"/>
      <c r="G59" s="138"/>
      <c r="H59" s="138"/>
      <c r="I59" s="138"/>
      <c r="J59" s="137" t="s">
        <v>56</v>
      </c>
      <c r="K59" s="138"/>
      <c r="L59" s="120"/>
      <c r="M59" s="120"/>
      <c r="N59" s="120"/>
      <c r="O59" s="139" t="s">
        <v>57</v>
      </c>
      <c r="P59" s="140"/>
      <c r="Q59" s="120"/>
      <c r="R59" s="120"/>
      <c r="S59" s="120"/>
      <c r="T59" s="139" t="s">
        <v>58</v>
      </c>
      <c r="U59" s="140"/>
      <c r="V59" s="120"/>
      <c r="W59" s="120"/>
      <c r="X59" s="121"/>
      <c r="Y59" s="137" t="s">
        <v>59</v>
      </c>
      <c r="Z59" s="138"/>
      <c r="AA59" s="120"/>
      <c r="AB59" s="120"/>
      <c r="AC59" s="121"/>
      <c r="AD59" s="139" t="s">
        <v>60</v>
      </c>
      <c r="AE59" s="140"/>
      <c r="AF59" s="120"/>
      <c r="AG59" s="120"/>
      <c r="AH59" s="121"/>
      <c r="AI59" s="139" t="s">
        <v>61</v>
      </c>
      <c r="AJ59" s="140"/>
      <c r="AK59" s="120"/>
      <c r="AL59" s="120"/>
      <c r="AM59" s="120"/>
      <c r="AN59" s="159">
        <f>CH60</f>
        <v>0</v>
      </c>
      <c r="AO59" s="160"/>
      <c r="AP59" s="160"/>
      <c r="AQ59" s="160"/>
      <c r="AR59" s="160"/>
      <c r="AS59" s="157" t="s">
        <v>0</v>
      </c>
      <c r="AX59" s="106">
        <f>IF(AX58=0,0,IF(AX57=$BA$16,$CA$16,IF(AX57=$BG$16,$CL$16,VLOOKUP($AF$6,$AX$2:$BN$4,11,0))))</f>
        <v>0</v>
      </c>
      <c r="AY59" s="106"/>
      <c r="AZ59" s="106"/>
      <c r="BA59" s="106">
        <f>IF(BA58=0,0,IF(BA57=$BA$16,$CA$16,IF(BA57=$BG$16,$CL$16,VLOOKUP($AF$6,$AX$2:$BN$4,11,0))))</f>
        <v>0</v>
      </c>
      <c r="BB59" s="106"/>
      <c r="BC59" s="106"/>
      <c r="BD59" s="106">
        <f>IF(BD58=0,0,IF(BD57=$BA$16,$CA$16,IF(BD57=$BG$16,$CL$16,VLOOKUP($AF$6,$AX$2:$BN$4,11,0))))</f>
        <v>0</v>
      </c>
      <c r="BE59" s="106"/>
      <c r="BF59" s="106"/>
      <c r="BG59" s="106">
        <f>IF(BG58=0,0,IF(BG57=$BA$16,$CA$16,IF(BG57=$BG$16,$CL$16,VLOOKUP($AF$6,$AX$2:$BN$4,11,0))))</f>
        <v>0</v>
      </c>
      <c r="BH59" s="106"/>
      <c r="BI59" s="106"/>
      <c r="BJ59" s="106">
        <f>IF(BJ58=0,0,IF(BJ57=$BA$16,$CA$16,IF(BJ57=$BG$16,$CL$16,VLOOKUP($AF$6,$AX$2:$BN$4,11,0))))</f>
        <v>0</v>
      </c>
      <c r="BK59" s="106"/>
      <c r="BL59" s="106"/>
      <c r="BM59" s="106">
        <f>IF(BM58=0,0,IF(BM57=$BA$16,$CA$16,IF(BM57=$BG$16,$CL$16,VLOOKUP($AF$6,$AX$2:$BN$4,11,0))))</f>
        <v>0</v>
      </c>
      <c r="BN59" s="106"/>
      <c r="BO59" s="106"/>
      <c r="BP59" s="106">
        <f>IF(BP58=0,0,IF(BP57=$BA$16,$CA$16,IF(BP57=$BG$16,$CL$16,VLOOKUP($AF$6,$AX$2:$BN$4,11,0))))</f>
        <v>0</v>
      </c>
      <c r="BQ59" s="106"/>
      <c r="BR59" s="106"/>
      <c r="BS59" s="106">
        <f>IF(BS58=0,0,IF(BS57=$BA$16,$CA$16,IF(BS57=$BG$16,$CL$16,VLOOKUP($AF$6,$AX$2:$BN$4,11,0))))</f>
        <v>0</v>
      </c>
      <c r="BT59" s="106"/>
      <c r="BU59" s="106"/>
      <c r="BV59" s="106">
        <f>IF(BV58=0,0,IF(BV57=$BA$16,$CA$16,IF(BV57=$BG$16,$CL$16,VLOOKUP($AF$6,$AX$2:$BN$4,11,0))))</f>
        <v>0</v>
      </c>
      <c r="BW59" s="106"/>
      <c r="BX59" s="106"/>
      <c r="BY59" s="106">
        <f>IF(BY58=0,0,IF(BY57=$BA$16,$CA$16,IF(BY57=$BG$16,$CL$16,VLOOKUP($AF$6,$AX$2:$BN$4,11,0))))</f>
        <v>0</v>
      </c>
      <c r="BZ59" s="106"/>
      <c r="CA59" s="106"/>
      <c r="CB59" s="106">
        <f>IF(CB58=0,0,IF(CB57=$BA$16,$CA$16,IF(CB57=$BG$16,$CL$16,VLOOKUP($AF$6,$AX$2:$BN$4,11,0))))</f>
        <v>0</v>
      </c>
      <c r="CC59" s="106"/>
      <c r="CD59" s="106"/>
      <c r="CE59" s="106">
        <f>IF(CE58=0,0,IF(CE57=$BA$16,$CA$16,IF(CE57=$BG$16,$CL$16,VLOOKUP($AF$6,$AX$2:$BN$4,11,0))))</f>
        <v>0</v>
      </c>
      <c r="CF59" s="106"/>
      <c r="CG59" s="106"/>
      <c r="CH59" s="106">
        <f>SUM(AX59:CG59)</f>
        <v>0</v>
      </c>
      <c r="CI59" s="106"/>
      <c r="CJ59" s="106"/>
    </row>
    <row r="60" spans="2:93" ht="13.5" customHeight="1" x14ac:dyDescent="0.4">
      <c r="B60" s="113"/>
      <c r="C60" s="114"/>
      <c r="D60" s="141"/>
      <c r="E60" s="142"/>
      <c r="F60" s="142"/>
      <c r="G60" s="142"/>
      <c r="H60" s="142"/>
      <c r="I60" s="142"/>
      <c r="J60" s="139" t="s">
        <v>74</v>
      </c>
      <c r="K60" s="140"/>
      <c r="L60" s="155"/>
      <c r="M60" s="155"/>
      <c r="N60" s="156"/>
      <c r="O60" s="141" t="s">
        <v>75</v>
      </c>
      <c r="P60" s="142"/>
      <c r="Q60" s="155"/>
      <c r="R60" s="155"/>
      <c r="S60" s="156"/>
      <c r="T60" s="141" t="s">
        <v>76</v>
      </c>
      <c r="U60" s="142"/>
      <c r="V60" s="155"/>
      <c r="W60" s="155"/>
      <c r="X60" s="156"/>
      <c r="Y60" s="139" t="s">
        <v>77</v>
      </c>
      <c r="Z60" s="140"/>
      <c r="AA60" s="155"/>
      <c r="AB60" s="155"/>
      <c r="AC60" s="156"/>
      <c r="AD60" s="141" t="s">
        <v>78</v>
      </c>
      <c r="AE60" s="142"/>
      <c r="AF60" s="155"/>
      <c r="AG60" s="155"/>
      <c r="AH60" s="156"/>
      <c r="AI60" s="141" t="s">
        <v>79</v>
      </c>
      <c r="AJ60" s="142"/>
      <c r="AK60" s="155"/>
      <c r="AL60" s="155"/>
      <c r="AM60" s="155"/>
      <c r="AN60" s="161"/>
      <c r="AO60" s="162"/>
      <c r="AP60" s="162"/>
      <c r="AQ60" s="162"/>
      <c r="AR60" s="162"/>
      <c r="AS60" s="158"/>
      <c r="AX60" s="106">
        <f>IF(AX59-AX58&gt;=0,AX59-AX58,0)</f>
        <v>0</v>
      </c>
      <c r="AY60" s="106"/>
      <c r="AZ60" s="106"/>
      <c r="BA60" s="106">
        <f>IF(BA59-BA58&gt;=0,BA59-BA58,0)</f>
        <v>0</v>
      </c>
      <c r="BB60" s="106"/>
      <c r="BC60" s="106"/>
      <c r="BD60" s="106">
        <f>IF(BD59-BD58&gt;=0,BD59-BD58,0)</f>
        <v>0</v>
      </c>
      <c r="BE60" s="106"/>
      <c r="BF60" s="106"/>
      <c r="BG60" s="106">
        <f>IF(BG59-BG58&gt;=0,BG59-BG58,0)</f>
        <v>0</v>
      </c>
      <c r="BH60" s="106"/>
      <c r="BI60" s="106"/>
      <c r="BJ60" s="106">
        <f>IF(BJ59-BJ58&gt;=0,BJ59-BJ58,0)</f>
        <v>0</v>
      </c>
      <c r="BK60" s="106"/>
      <c r="BL60" s="106"/>
      <c r="BM60" s="106">
        <f>IF(BM59-BM58&gt;=0,BM59-BM58,0)</f>
        <v>0</v>
      </c>
      <c r="BN60" s="106"/>
      <c r="BO60" s="106"/>
      <c r="BP60" s="106">
        <f>IF(BP59-BP58&gt;=0,BP59-BP58,0)</f>
        <v>0</v>
      </c>
      <c r="BQ60" s="106"/>
      <c r="BR60" s="106"/>
      <c r="BS60" s="106">
        <f>IF(BS59-BS58&gt;=0,BS59-BS58,0)</f>
        <v>0</v>
      </c>
      <c r="BT60" s="106"/>
      <c r="BU60" s="106"/>
      <c r="BV60" s="106">
        <f>IF(BV59-BV58&gt;=0,BV59-BV58,0)</f>
        <v>0</v>
      </c>
      <c r="BW60" s="106"/>
      <c r="BX60" s="106"/>
      <c r="BY60" s="106">
        <f>IF(BY59-BY58&gt;=0,BY59-BY58,0)</f>
        <v>0</v>
      </c>
      <c r="BZ60" s="106"/>
      <c r="CA60" s="106"/>
      <c r="CB60" s="106">
        <f>IF(CB59-CB58&gt;=0,CB59-CB58,0)</f>
        <v>0</v>
      </c>
      <c r="CC60" s="106"/>
      <c r="CD60" s="106"/>
      <c r="CE60" s="106">
        <f>IF(CE59-CE58&gt;=0,CE59-CE58,0)</f>
        <v>0</v>
      </c>
      <c r="CF60" s="106"/>
      <c r="CG60" s="106"/>
      <c r="CH60" s="106">
        <f>SUM(AX60:CG60)</f>
        <v>0</v>
      </c>
      <c r="CI60" s="106"/>
      <c r="CJ60" s="106"/>
    </row>
    <row r="61" spans="2:93" ht="15" customHeight="1" x14ac:dyDescent="0.4">
      <c r="B61" s="109">
        <v>10</v>
      </c>
      <c r="C61" s="110"/>
      <c r="D61" s="115"/>
      <c r="E61" s="116"/>
      <c r="F61" s="116"/>
      <c r="G61" s="116"/>
      <c r="H61" s="116"/>
      <c r="I61" s="116"/>
      <c r="J61" s="117"/>
      <c r="K61" s="74"/>
      <c r="L61" s="75"/>
      <c r="M61" s="75"/>
      <c r="N61" s="75"/>
      <c r="O61" s="76"/>
      <c r="P61" s="118" t="s">
        <v>51</v>
      </c>
      <c r="Q61" s="119"/>
      <c r="R61" s="119"/>
      <c r="S61" s="78"/>
      <c r="T61" s="78"/>
      <c r="U61" s="5" t="s">
        <v>11</v>
      </c>
      <c r="V61" s="78"/>
      <c r="W61" s="78"/>
      <c r="X61" s="5" t="s">
        <v>10</v>
      </c>
      <c r="Y61" s="78"/>
      <c r="Z61" s="78"/>
      <c r="AA61" s="6" t="s">
        <v>9</v>
      </c>
      <c r="AB61" s="111" t="s">
        <v>50</v>
      </c>
      <c r="AC61" s="122"/>
      <c r="AD61" s="122"/>
      <c r="AE61" s="78"/>
      <c r="AF61" s="78"/>
      <c r="AG61" s="5" t="s">
        <v>11</v>
      </c>
      <c r="AH61" s="78"/>
      <c r="AI61" s="78"/>
      <c r="AJ61" s="5" t="s">
        <v>10</v>
      </c>
      <c r="AK61" s="78"/>
      <c r="AL61" s="78"/>
      <c r="AM61" s="11" t="s">
        <v>9</v>
      </c>
      <c r="AN61" s="135" t="str">
        <f>BO61</f>
        <v/>
      </c>
      <c r="AO61" s="136"/>
      <c r="AP61" s="136"/>
      <c r="AQ61" s="136"/>
      <c r="AR61" s="136" t="s">
        <v>5</v>
      </c>
      <c r="AS61" s="170"/>
      <c r="AX61" s="104" t="s">
        <v>87</v>
      </c>
      <c r="AY61" s="104"/>
      <c r="AZ61" s="104"/>
      <c r="BA61" s="148" t="str">
        <f>V61&amp;X61</f>
        <v>月</v>
      </c>
      <c r="BB61" s="143"/>
      <c r="BC61" s="144"/>
      <c r="BD61" s="104" t="s">
        <v>55</v>
      </c>
      <c r="BE61" s="104"/>
      <c r="BF61" s="104"/>
      <c r="BG61" s="104" t="str">
        <f>IF(AI62&gt;0,AH61&amp;AJ61,"")</f>
        <v/>
      </c>
      <c r="BH61" s="104"/>
      <c r="BI61" s="104"/>
      <c r="BJ61" s="148" t="s">
        <v>6</v>
      </c>
      <c r="BK61" s="143"/>
      <c r="BL61" s="143"/>
      <c r="BM61" s="143"/>
      <c r="BN61" s="143"/>
      <c r="BO61" s="151" t="str">
        <f>IF(AND(V61&gt;=4,AH61&gt;=4),AH61-V61+1,IF(AND(V61&gt;=4,AH61&gt;0),AH61+13-V61,IF(V61&gt;0,1+AH61-V61,"")))</f>
        <v/>
      </c>
      <c r="BP61" s="152"/>
      <c r="BQ61" s="152"/>
      <c r="BR61" s="143" t="s">
        <v>5</v>
      </c>
      <c r="BS61" s="144"/>
      <c r="BT61" s="104" t="s">
        <v>88</v>
      </c>
      <c r="BU61" s="104"/>
      <c r="BV61" s="104"/>
      <c r="BW61" s="104"/>
      <c r="BX61" s="104"/>
      <c r="BY61" s="104"/>
      <c r="BZ61" s="104"/>
      <c r="CA61" s="104" t="e">
        <f>ROUNDDOWN(VLOOKUP($AF$6,$AX$2:$BN$4,11,0)*W62/W63,-1)</f>
        <v>#N/A</v>
      </c>
      <c r="CB61" s="104"/>
      <c r="CC61" s="104"/>
      <c r="CD61" s="104"/>
      <c r="CE61" s="104" t="s">
        <v>89</v>
      </c>
      <c r="CF61" s="104"/>
      <c r="CG61" s="104"/>
      <c r="CH61" s="104"/>
      <c r="CI61" s="104"/>
      <c r="CJ61" s="104"/>
      <c r="CK61" s="104"/>
      <c r="CL61" s="104" t="e">
        <f>ROUNDDOWN(VLOOKUP($AF$6,$AX$2:$BN$4,11,0)*AI62/AI63,-1)</f>
        <v>#N/A</v>
      </c>
      <c r="CM61" s="104"/>
      <c r="CN61" s="104"/>
      <c r="CO61" s="104"/>
    </row>
    <row r="62" spans="2:93" ht="17.25" customHeight="1" x14ac:dyDescent="0.4">
      <c r="B62" s="111"/>
      <c r="C62" s="112"/>
      <c r="D62" s="101"/>
      <c r="E62" s="102"/>
      <c r="F62" s="102"/>
      <c r="G62" s="102"/>
      <c r="H62" s="102"/>
      <c r="I62" s="102"/>
      <c r="J62" s="103"/>
      <c r="K62" s="80"/>
      <c r="L62" s="81"/>
      <c r="M62" s="81"/>
      <c r="N62" s="81"/>
      <c r="O62" s="82"/>
      <c r="P62" s="165" t="s">
        <v>86</v>
      </c>
      <c r="Q62" s="166"/>
      <c r="R62" s="166"/>
      <c r="S62" s="166"/>
      <c r="T62" s="166"/>
      <c r="U62" s="166"/>
      <c r="V62" s="166"/>
      <c r="W62" s="78"/>
      <c r="X62" s="78"/>
      <c r="Y62" s="78"/>
      <c r="Z62" s="78"/>
      <c r="AA62" s="12" t="s">
        <v>53</v>
      </c>
      <c r="AB62" s="149" t="s">
        <v>52</v>
      </c>
      <c r="AC62" s="150"/>
      <c r="AD62" s="150"/>
      <c r="AE62" s="150"/>
      <c r="AF62" s="150"/>
      <c r="AG62" s="150"/>
      <c r="AH62" s="150"/>
      <c r="AI62" s="78"/>
      <c r="AJ62" s="78"/>
      <c r="AK62" s="78"/>
      <c r="AL62" s="78"/>
      <c r="AM62" s="12" t="s">
        <v>53</v>
      </c>
      <c r="AN62" s="135">
        <f>CH63</f>
        <v>0</v>
      </c>
      <c r="AO62" s="136"/>
      <c r="AP62" s="136"/>
      <c r="AQ62" s="136"/>
      <c r="AR62" s="136"/>
      <c r="AS62" s="15" t="s">
        <v>0</v>
      </c>
      <c r="AX62" s="154" t="s">
        <v>56</v>
      </c>
      <c r="AY62" s="154"/>
      <c r="AZ62" s="154"/>
      <c r="BA62" s="154" t="s">
        <v>62</v>
      </c>
      <c r="BB62" s="154"/>
      <c r="BC62" s="154"/>
      <c r="BD62" s="154" t="s">
        <v>63</v>
      </c>
      <c r="BE62" s="154"/>
      <c r="BF62" s="154"/>
      <c r="BG62" s="154" t="s">
        <v>64</v>
      </c>
      <c r="BH62" s="154"/>
      <c r="BI62" s="154"/>
      <c r="BJ62" s="154" t="s">
        <v>65</v>
      </c>
      <c r="BK62" s="154"/>
      <c r="BL62" s="154"/>
      <c r="BM62" s="154" t="s">
        <v>66</v>
      </c>
      <c r="BN62" s="154"/>
      <c r="BO62" s="154"/>
      <c r="BP62" s="154" t="s">
        <v>67</v>
      </c>
      <c r="BQ62" s="154"/>
      <c r="BR62" s="154"/>
      <c r="BS62" s="154" t="s">
        <v>68</v>
      </c>
      <c r="BT62" s="154"/>
      <c r="BU62" s="154"/>
      <c r="BV62" s="154" t="s">
        <v>69</v>
      </c>
      <c r="BW62" s="154"/>
      <c r="BX62" s="154"/>
      <c r="BY62" s="154" t="s">
        <v>70</v>
      </c>
      <c r="BZ62" s="154"/>
      <c r="CA62" s="154"/>
      <c r="CB62" s="154" t="s">
        <v>71</v>
      </c>
      <c r="CC62" s="154"/>
      <c r="CD62" s="154"/>
      <c r="CE62" s="154" t="s">
        <v>72</v>
      </c>
      <c r="CF62" s="154"/>
      <c r="CG62" s="154"/>
      <c r="CH62" s="154" t="s">
        <v>73</v>
      </c>
      <c r="CI62" s="154"/>
      <c r="CJ62" s="154"/>
    </row>
    <row r="63" spans="2:93" ht="13.5" customHeight="1" x14ac:dyDescent="0.4">
      <c r="B63" s="111"/>
      <c r="C63" s="112"/>
      <c r="D63" s="139" t="s">
        <v>85</v>
      </c>
      <c r="E63" s="140"/>
      <c r="F63" s="140"/>
      <c r="G63" s="140"/>
      <c r="H63" s="140"/>
      <c r="I63" s="163"/>
      <c r="J63" s="164"/>
      <c r="K63" s="164"/>
      <c r="L63" s="164"/>
      <c r="M63" s="164"/>
      <c r="N63" s="164"/>
      <c r="O63" s="14" t="s">
        <v>0</v>
      </c>
      <c r="P63" s="145" t="str">
        <f>IF(V61="","",V61)</f>
        <v/>
      </c>
      <c r="Q63" s="146"/>
      <c r="R63" s="147" t="s">
        <v>54</v>
      </c>
      <c r="S63" s="147"/>
      <c r="T63" s="147"/>
      <c r="U63" s="147"/>
      <c r="V63" s="147"/>
      <c r="W63" s="81"/>
      <c r="X63" s="81"/>
      <c r="Y63" s="81"/>
      <c r="Z63" s="81"/>
      <c r="AA63" s="8" t="s">
        <v>53</v>
      </c>
      <c r="AB63" s="145" t="str">
        <f>IF(AH61="","",AH61)</f>
        <v/>
      </c>
      <c r="AC63" s="146"/>
      <c r="AD63" s="147" t="s">
        <v>54</v>
      </c>
      <c r="AE63" s="147"/>
      <c r="AF63" s="147"/>
      <c r="AG63" s="147"/>
      <c r="AH63" s="147"/>
      <c r="AI63" s="81"/>
      <c r="AJ63" s="81"/>
      <c r="AK63" s="81"/>
      <c r="AL63" s="81"/>
      <c r="AM63" s="8" t="s">
        <v>53</v>
      </c>
      <c r="AN63" s="135">
        <f>CH64</f>
        <v>0</v>
      </c>
      <c r="AO63" s="136"/>
      <c r="AP63" s="136"/>
      <c r="AQ63" s="136"/>
      <c r="AR63" s="136"/>
      <c r="AS63" s="13" t="s">
        <v>0</v>
      </c>
      <c r="AX63" s="153">
        <f>IF(L64="",0,L64)</f>
        <v>0</v>
      </c>
      <c r="AY63" s="154"/>
      <c r="AZ63" s="154"/>
      <c r="BA63" s="153">
        <f>IF(Q64="",0,Q64)</f>
        <v>0</v>
      </c>
      <c r="BB63" s="154"/>
      <c r="BC63" s="154"/>
      <c r="BD63" s="153">
        <f>IF(V64="",0,V64)</f>
        <v>0</v>
      </c>
      <c r="BE63" s="154"/>
      <c r="BF63" s="154"/>
      <c r="BG63" s="153">
        <f>IF(AA64="",0,AA64)</f>
        <v>0</v>
      </c>
      <c r="BH63" s="154"/>
      <c r="BI63" s="154"/>
      <c r="BJ63" s="153">
        <f>IF(AF64="",0,AF64)</f>
        <v>0</v>
      </c>
      <c r="BK63" s="154"/>
      <c r="BL63" s="154"/>
      <c r="BM63" s="153">
        <f>IF(AK64="",0,AK64)</f>
        <v>0</v>
      </c>
      <c r="BN63" s="154"/>
      <c r="BO63" s="154"/>
      <c r="BP63" s="153">
        <f>IF(L65="",0,L65)</f>
        <v>0</v>
      </c>
      <c r="BQ63" s="154"/>
      <c r="BR63" s="154"/>
      <c r="BS63" s="153">
        <f>IF(Q65="",0,Q65)</f>
        <v>0</v>
      </c>
      <c r="BT63" s="154"/>
      <c r="BU63" s="154"/>
      <c r="BV63" s="153">
        <f>IF(V65="",0,V65)</f>
        <v>0</v>
      </c>
      <c r="BW63" s="154"/>
      <c r="BX63" s="154"/>
      <c r="BY63" s="153">
        <f>IF(AA65="",0,AA65)</f>
        <v>0</v>
      </c>
      <c r="BZ63" s="154"/>
      <c r="CA63" s="154"/>
      <c r="CB63" s="153">
        <f>IF(AF65="",0,AF65)</f>
        <v>0</v>
      </c>
      <c r="CC63" s="154"/>
      <c r="CD63" s="154"/>
      <c r="CE63" s="153">
        <f>IF(AK65="",0,AK65)</f>
        <v>0</v>
      </c>
      <c r="CF63" s="154"/>
      <c r="CG63" s="154"/>
      <c r="CH63" s="153">
        <f>SUM(AX63:CG63)</f>
        <v>0</v>
      </c>
      <c r="CI63" s="154"/>
      <c r="CJ63" s="154"/>
    </row>
    <row r="64" spans="2:93" ht="13.5" customHeight="1" x14ac:dyDescent="0.4">
      <c r="B64" s="111"/>
      <c r="C64" s="112"/>
      <c r="D64" s="137" t="s">
        <v>94</v>
      </c>
      <c r="E64" s="138"/>
      <c r="F64" s="138"/>
      <c r="G64" s="138"/>
      <c r="H64" s="138"/>
      <c r="I64" s="138"/>
      <c r="J64" s="137" t="s">
        <v>56</v>
      </c>
      <c r="K64" s="138"/>
      <c r="L64" s="120"/>
      <c r="M64" s="120"/>
      <c r="N64" s="120"/>
      <c r="O64" s="139" t="s">
        <v>57</v>
      </c>
      <c r="P64" s="140"/>
      <c r="Q64" s="120"/>
      <c r="R64" s="120"/>
      <c r="S64" s="120"/>
      <c r="T64" s="139" t="s">
        <v>58</v>
      </c>
      <c r="U64" s="140"/>
      <c r="V64" s="120"/>
      <c r="W64" s="120"/>
      <c r="X64" s="121"/>
      <c r="Y64" s="137" t="s">
        <v>59</v>
      </c>
      <c r="Z64" s="138"/>
      <c r="AA64" s="120"/>
      <c r="AB64" s="120"/>
      <c r="AC64" s="121"/>
      <c r="AD64" s="139" t="s">
        <v>60</v>
      </c>
      <c r="AE64" s="140"/>
      <c r="AF64" s="120"/>
      <c r="AG64" s="120"/>
      <c r="AH64" s="121"/>
      <c r="AI64" s="139" t="s">
        <v>61</v>
      </c>
      <c r="AJ64" s="140"/>
      <c r="AK64" s="120"/>
      <c r="AL64" s="120"/>
      <c r="AM64" s="120"/>
      <c r="AN64" s="159">
        <f>CH65</f>
        <v>0</v>
      </c>
      <c r="AO64" s="160"/>
      <c r="AP64" s="160"/>
      <c r="AQ64" s="160"/>
      <c r="AR64" s="160"/>
      <c r="AS64" s="157" t="s">
        <v>0</v>
      </c>
      <c r="AX64" s="106">
        <f>IF(AX63=0,0,IF(AX62=$BA$16,$CA$16,IF(AX62=$BG$16,$CL$16,VLOOKUP($AF$6,$AX$2:$BN$4,11,0))))</f>
        <v>0</v>
      </c>
      <c r="AY64" s="106"/>
      <c r="AZ64" s="106"/>
      <c r="BA64" s="106">
        <f>IF(BA63=0,0,IF(BA62=$BA$16,$CA$16,IF(BA62=$BG$16,$CL$16,VLOOKUP($AF$6,$AX$2:$BN$4,11,0))))</f>
        <v>0</v>
      </c>
      <c r="BB64" s="106"/>
      <c r="BC64" s="106"/>
      <c r="BD64" s="106">
        <f>IF(BD63=0,0,IF(BD62=$BA$16,$CA$16,IF(BD62=$BG$16,$CL$16,VLOOKUP($AF$6,$AX$2:$BN$4,11,0))))</f>
        <v>0</v>
      </c>
      <c r="BE64" s="106"/>
      <c r="BF64" s="106"/>
      <c r="BG64" s="106">
        <f>IF(BG63=0,0,IF(BG62=$BA$16,$CA$16,IF(BG62=$BG$16,$CL$16,VLOOKUP($AF$6,$AX$2:$BN$4,11,0))))</f>
        <v>0</v>
      </c>
      <c r="BH64" s="106"/>
      <c r="BI64" s="106"/>
      <c r="BJ64" s="106">
        <f>IF(BJ63=0,0,IF(BJ62=$BA$16,$CA$16,IF(BJ62=$BG$16,$CL$16,VLOOKUP($AF$6,$AX$2:$BN$4,11,0))))</f>
        <v>0</v>
      </c>
      <c r="BK64" s="106"/>
      <c r="BL64" s="106"/>
      <c r="BM64" s="106">
        <f>IF(BM63=0,0,IF(BM62=$BA$16,$CA$16,IF(BM62=$BG$16,$CL$16,VLOOKUP($AF$6,$AX$2:$BN$4,11,0))))</f>
        <v>0</v>
      </c>
      <c r="BN64" s="106"/>
      <c r="BO64" s="106"/>
      <c r="BP64" s="106">
        <f>IF(BP63=0,0,IF(BP62=$BA$16,$CA$16,IF(BP62=$BG$16,$CL$16,VLOOKUP($AF$6,$AX$2:$BN$4,11,0))))</f>
        <v>0</v>
      </c>
      <c r="BQ64" s="106"/>
      <c r="BR64" s="106"/>
      <c r="BS64" s="106">
        <f>IF(BS63=0,0,IF(BS62=$BA$16,$CA$16,IF(BS62=$BG$16,$CL$16,VLOOKUP($AF$6,$AX$2:$BN$4,11,0))))</f>
        <v>0</v>
      </c>
      <c r="BT64" s="106"/>
      <c r="BU64" s="106"/>
      <c r="BV64" s="106">
        <f>IF(BV63=0,0,IF(BV62=$BA$16,$CA$16,IF(BV62=$BG$16,$CL$16,VLOOKUP($AF$6,$AX$2:$BN$4,11,0))))</f>
        <v>0</v>
      </c>
      <c r="BW64" s="106"/>
      <c r="BX64" s="106"/>
      <c r="BY64" s="106">
        <f>IF(BY63=0,0,IF(BY62=$BA$16,$CA$16,IF(BY62=$BG$16,$CL$16,VLOOKUP($AF$6,$AX$2:$BN$4,11,0))))</f>
        <v>0</v>
      </c>
      <c r="BZ64" s="106"/>
      <c r="CA64" s="106"/>
      <c r="CB64" s="106">
        <f>IF(CB63=0,0,IF(CB62=$BA$16,$CA$16,IF(CB62=$BG$16,$CL$16,VLOOKUP($AF$6,$AX$2:$BN$4,11,0))))</f>
        <v>0</v>
      </c>
      <c r="CC64" s="106"/>
      <c r="CD64" s="106"/>
      <c r="CE64" s="106">
        <f>IF(CE63=0,0,IF(CE62=$BA$16,$CA$16,IF(CE62=$BG$16,$CL$16,VLOOKUP($AF$6,$AX$2:$BN$4,11,0))))</f>
        <v>0</v>
      </c>
      <c r="CF64" s="106"/>
      <c r="CG64" s="106"/>
      <c r="CH64" s="106">
        <f>SUM(AX64:CG64)</f>
        <v>0</v>
      </c>
      <c r="CI64" s="106"/>
      <c r="CJ64" s="106"/>
    </row>
    <row r="65" spans="2:88" ht="13.5" customHeight="1" x14ac:dyDescent="0.4">
      <c r="B65" s="113"/>
      <c r="C65" s="114"/>
      <c r="D65" s="141"/>
      <c r="E65" s="142"/>
      <c r="F65" s="142"/>
      <c r="G65" s="142"/>
      <c r="H65" s="142"/>
      <c r="I65" s="142"/>
      <c r="J65" s="139" t="s">
        <v>74</v>
      </c>
      <c r="K65" s="140"/>
      <c r="L65" s="155"/>
      <c r="M65" s="155"/>
      <c r="N65" s="156"/>
      <c r="O65" s="141" t="s">
        <v>75</v>
      </c>
      <c r="P65" s="142"/>
      <c r="Q65" s="155"/>
      <c r="R65" s="155"/>
      <c r="S65" s="156"/>
      <c r="T65" s="141" t="s">
        <v>76</v>
      </c>
      <c r="U65" s="142"/>
      <c r="V65" s="155"/>
      <c r="W65" s="155"/>
      <c r="X65" s="156"/>
      <c r="Y65" s="139" t="s">
        <v>77</v>
      </c>
      <c r="Z65" s="140"/>
      <c r="AA65" s="155"/>
      <c r="AB65" s="155"/>
      <c r="AC65" s="156"/>
      <c r="AD65" s="141" t="s">
        <v>78</v>
      </c>
      <c r="AE65" s="142"/>
      <c r="AF65" s="155"/>
      <c r="AG65" s="155"/>
      <c r="AH65" s="156"/>
      <c r="AI65" s="141" t="s">
        <v>79</v>
      </c>
      <c r="AJ65" s="142"/>
      <c r="AK65" s="155"/>
      <c r="AL65" s="155"/>
      <c r="AM65" s="155"/>
      <c r="AN65" s="161"/>
      <c r="AO65" s="162"/>
      <c r="AP65" s="162"/>
      <c r="AQ65" s="162"/>
      <c r="AR65" s="162"/>
      <c r="AS65" s="158"/>
      <c r="AX65" s="106">
        <f>IF(AX64-AX63&gt;=0,AX64-AX63,0)</f>
        <v>0</v>
      </c>
      <c r="AY65" s="106"/>
      <c r="AZ65" s="106"/>
      <c r="BA65" s="106">
        <f>IF(BA64-BA63&gt;=0,BA64-BA63,0)</f>
        <v>0</v>
      </c>
      <c r="BB65" s="106"/>
      <c r="BC65" s="106"/>
      <c r="BD65" s="106">
        <f>IF(BD64-BD63&gt;=0,BD64-BD63,0)</f>
        <v>0</v>
      </c>
      <c r="BE65" s="106"/>
      <c r="BF65" s="106"/>
      <c r="BG65" s="106">
        <f>IF(BG64-BG63&gt;=0,BG64-BG63,0)</f>
        <v>0</v>
      </c>
      <c r="BH65" s="106"/>
      <c r="BI65" s="106"/>
      <c r="BJ65" s="106">
        <f>IF(BJ64-BJ63&gt;=0,BJ64-BJ63,0)</f>
        <v>0</v>
      </c>
      <c r="BK65" s="106"/>
      <c r="BL65" s="106"/>
      <c r="BM65" s="106">
        <f>IF(BM64-BM63&gt;=0,BM64-BM63,0)</f>
        <v>0</v>
      </c>
      <c r="BN65" s="106"/>
      <c r="BO65" s="106"/>
      <c r="BP65" s="106">
        <f>IF(BP64-BP63&gt;=0,BP64-BP63,0)</f>
        <v>0</v>
      </c>
      <c r="BQ65" s="106"/>
      <c r="BR65" s="106"/>
      <c r="BS65" s="106">
        <f>IF(BS64-BS63&gt;=0,BS64-BS63,0)</f>
        <v>0</v>
      </c>
      <c r="BT65" s="106"/>
      <c r="BU65" s="106"/>
      <c r="BV65" s="106">
        <f>IF(BV64-BV63&gt;=0,BV64-BV63,0)</f>
        <v>0</v>
      </c>
      <c r="BW65" s="106"/>
      <c r="BX65" s="106"/>
      <c r="BY65" s="106">
        <f>IF(BY64-BY63&gt;=0,BY64-BY63,0)</f>
        <v>0</v>
      </c>
      <c r="BZ65" s="106"/>
      <c r="CA65" s="106"/>
      <c r="CB65" s="106">
        <f>IF(CB64-CB63&gt;=0,CB64-CB63,0)</f>
        <v>0</v>
      </c>
      <c r="CC65" s="106"/>
      <c r="CD65" s="106"/>
      <c r="CE65" s="106">
        <f>IF(CE64-CE63&gt;=0,CE64-CE63,0)</f>
        <v>0</v>
      </c>
      <c r="CF65" s="106"/>
      <c r="CG65" s="106"/>
      <c r="CH65" s="106">
        <f>SUM(AX65:CG65)</f>
        <v>0</v>
      </c>
      <c r="CI65" s="106"/>
      <c r="CJ65" s="106"/>
    </row>
    <row r="66" spans="2:88" x14ac:dyDescent="0.4">
      <c r="B66" s="167" t="s">
        <v>96</v>
      </c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</row>
    <row r="67" spans="2:88" x14ac:dyDescent="0.4">
      <c r="B67" s="1" t="s">
        <v>97</v>
      </c>
    </row>
    <row r="68" spans="2:88" x14ac:dyDescent="0.4">
      <c r="B68" s="1" t="s">
        <v>98</v>
      </c>
    </row>
    <row r="69" spans="2:88" x14ac:dyDescent="0.4">
      <c r="B69" s="1" t="s">
        <v>99</v>
      </c>
    </row>
  </sheetData>
  <sheetProtection sheet="1" objects="1" scenarios="1" selectLockedCells="1"/>
  <mergeCells count="1227">
    <mergeCell ref="BU2:BX2"/>
    <mergeCell ref="BU3:BX3"/>
    <mergeCell ref="BU4:BX4"/>
    <mergeCell ref="BU5:BX5"/>
    <mergeCell ref="BY65:CA65"/>
    <mergeCell ref="CB65:CD65"/>
    <mergeCell ref="CE65:CG65"/>
    <mergeCell ref="CH65:CJ65"/>
    <mergeCell ref="G9:I9"/>
    <mergeCell ref="O9:Q9"/>
    <mergeCell ref="W9:Y9"/>
    <mergeCell ref="AE9:AG9"/>
    <mergeCell ref="BG65:BI65"/>
    <mergeCell ref="BJ65:BL65"/>
    <mergeCell ref="BM65:BO65"/>
    <mergeCell ref="BP65:BR65"/>
    <mergeCell ref="BS65:BU65"/>
    <mergeCell ref="BV65:BX65"/>
    <mergeCell ref="Y65:Z65"/>
    <mergeCell ref="AA65:AC65"/>
    <mergeCell ref="AD65:AE65"/>
    <mergeCell ref="AF65:AH65"/>
    <mergeCell ref="AI65:AJ65"/>
    <mergeCell ref="AK65:AM65"/>
    <mergeCell ref="BY64:CA64"/>
    <mergeCell ref="CB64:CD64"/>
    <mergeCell ref="CE64:CG64"/>
    <mergeCell ref="CH64:CJ64"/>
    <mergeCell ref="AS64:AS65"/>
    <mergeCell ref="AX64:AZ64"/>
    <mergeCell ref="BA64:BC64"/>
    <mergeCell ref="BD64:BF64"/>
    <mergeCell ref="AX65:AZ65"/>
    <mergeCell ref="BA65:BC65"/>
    <mergeCell ref="BD65:BF65"/>
    <mergeCell ref="V64:X64"/>
    <mergeCell ref="Y64:Z64"/>
    <mergeCell ref="AA64:AC64"/>
    <mergeCell ref="AD64:AE64"/>
    <mergeCell ref="AF64:AH64"/>
    <mergeCell ref="AI64:AJ64"/>
    <mergeCell ref="BR2:BT2"/>
    <mergeCell ref="BR3:BT3"/>
    <mergeCell ref="BR4:BT4"/>
    <mergeCell ref="BR5:BT5"/>
    <mergeCell ref="D64:I65"/>
    <mergeCell ref="J64:K64"/>
    <mergeCell ref="L64:N64"/>
    <mergeCell ref="O64:P64"/>
    <mergeCell ref="Q64:S64"/>
    <mergeCell ref="T64:U64"/>
    <mergeCell ref="BS63:BU63"/>
    <mergeCell ref="BV63:BX63"/>
    <mergeCell ref="BY63:CA63"/>
    <mergeCell ref="CB63:CD63"/>
    <mergeCell ref="CE63:CG63"/>
    <mergeCell ref="CH63:CJ63"/>
    <mergeCell ref="BA63:BC63"/>
    <mergeCell ref="BD63:BF63"/>
    <mergeCell ref="BG63:BI63"/>
    <mergeCell ref="BJ63:BL63"/>
    <mergeCell ref="BM63:BO63"/>
    <mergeCell ref="BP63:BR63"/>
    <mergeCell ref="J65:K65"/>
    <mergeCell ref="L65:N65"/>
    <mergeCell ref="O65:P65"/>
    <mergeCell ref="Q65:S65"/>
    <mergeCell ref="T65:U65"/>
    <mergeCell ref="V65:X65"/>
    <mergeCell ref="BG64:BI64"/>
    <mergeCell ref="BJ64:BL64"/>
    <mergeCell ref="BM64:BO64"/>
    <mergeCell ref="BP64:BR64"/>
    <mergeCell ref="BS64:BU64"/>
    <mergeCell ref="BV64:BX64"/>
    <mergeCell ref="AK64:AM64"/>
    <mergeCell ref="AN64:AR65"/>
    <mergeCell ref="BP59:BR59"/>
    <mergeCell ref="BS59:BU59"/>
    <mergeCell ref="BV59:BX59"/>
    <mergeCell ref="BY59:CA59"/>
    <mergeCell ref="CB59:CD59"/>
    <mergeCell ref="CL61:CO61"/>
    <mergeCell ref="AB62:AH62"/>
    <mergeCell ref="AI62:AL62"/>
    <mergeCell ref="AN62:AR62"/>
    <mergeCell ref="AX62:AZ62"/>
    <mergeCell ref="BA62:BC62"/>
    <mergeCell ref="BD62:BF62"/>
    <mergeCell ref="BG62:BI62"/>
    <mergeCell ref="BD61:BF61"/>
    <mergeCell ref="BG61:BI61"/>
    <mergeCell ref="BJ61:BN61"/>
    <mergeCell ref="BO61:BQ61"/>
    <mergeCell ref="BR61:BS61"/>
    <mergeCell ref="BT61:BZ61"/>
    <mergeCell ref="AH61:AI61"/>
    <mergeCell ref="AK61:AL61"/>
    <mergeCell ref="AN61:AQ61"/>
    <mergeCell ref="AR61:AS61"/>
    <mergeCell ref="AX61:AZ61"/>
    <mergeCell ref="BA61:BC61"/>
    <mergeCell ref="CB62:CD62"/>
    <mergeCell ref="CE62:CG62"/>
    <mergeCell ref="CH62:CJ62"/>
    <mergeCell ref="AN59:AR60"/>
    <mergeCell ref="AD60:AE60"/>
    <mergeCell ref="AF60:AH60"/>
    <mergeCell ref="AI60:AJ60"/>
    <mergeCell ref="AK60:AM60"/>
    <mergeCell ref="CB60:CD60"/>
    <mergeCell ref="CE60:CG60"/>
    <mergeCell ref="CH60:CJ60"/>
    <mergeCell ref="B61:C65"/>
    <mergeCell ref="D61:J61"/>
    <mergeCell ref="K61:O62"/>
    <mergeCell ref="P61:R61"/>
    <mergeCell ref="S61:T61"/>
    <mergeCell ref="V61:W61"/>
    <mergeCell ref="Y61:Z61"/>
    <mergeCell ref="BJ60:BL60"/>
    <mergeCell ref="BM60:BO60"/>
    <mergeCell ref="BP60:BR60"/>
    <mergeCell ref="BS60:BU60"/>
    <mergeCell ref="BV60:BX60"/>
    <mergeCell ref="BY60:CA60"/>
    <mergeCell ref="D63:I63"/>
    <mergeCell ref="J63:N63"/>
    <mergeCell ref="AB63:AC63"/>
    <mergeCell ref="AD63:AH63"/>
    <mergeCell ref="AI63:AL63"/>
    <mergeCell ref="AN63:AR63"/>
    <mergeCell ref="AX63:AZ63"/>
    <mergeCell ref="BJ62:BL62"/>
    <mergeCell ref="BM62:BO62"/>
    <mergeCell ref="BP62:BR62"/>
    <mergeCell ref="BS62:BU62"/>
    <mergeCell ref="BV62:BX62"/>
    <mergeCell ref="BY62:CA62"/>
    <mergeCell ref="CA61:CD61"/>
    <mergeCell ref="CE61:CK61"/>
    <mergeCell ref="CE59:CG59"/>
    <mergeCell ref="CH59:CJ59"/>
    <mergeCell ref="J60:K60"/>
    <mergeCell ref="L60:N60"/>
    <mergeCell ref="O60:P60"/>
    <mergeCell ref="Q60:S60"/>
    <mergeCell ref="T60:U60"/>
    <mergeCell ref="V60:X60"/>
    <mergeCell ref="Y60:Z60"/>
    <mergeCell ref="AA60:AC60"/>
    <mergeCell ref="BM59:BO59"/>
    <mergeCell ref="O59:P59"/>
    <mergeCell ref="Q59:S59"/>
    <mergeCell ref="T59:U59"/>
    <mergeCell ref="V59:X59"/>
    <mergeCell ref="Y59:Z59"/>
    <mergeCell ref="BM58:BO58"/>
    <mergeCell ref="BP58:BR58"/>
    <mergeCell ref="BS58:BU58"/>
    <mergeCell ref="BV58:BX58"/>
    <mergeCell ref="BY58:CA58"/>
    <mergeCell ref="CB58:CD58"/>
    <mergeCell ref="AN58:AR58"/>
    <mergeCell ref="AX58:AZ58"/>
    <mergeCell ref="BA58:BC58"/>
    <mergeCell ref="BD58:BF58"/>
    <mergeCell ref="BG58:BI58"/>
    <mergeCell ref="BJ58:BL58"/>
    <mergeCell ref="AS59:AS60"/>
    <mergeCell ref="AX59:AZ59"/>
    <mergeCell ref="BA59:BC59"/>
    <mergeCell ref="BD59:BF59"/>
    <mergeCell ref="BG59:BI59"/>
    <mergeCell ref="BJ59:BL59"/>
    <mergeCell ref="AX60:AZ60"/>
    <mergeCell ref="BA60:BC60"/>
    <mergeCell ref="BD60:BF60"/>
    <mergeCell ref="BG60:BI60"/>
    <mergeCell ref="AA59:AC59"/>
    <mergeCell ref="AD59:AE59"/>
    <mergeCell ref="AF59:AH59"/>
    <mergeCell ref="AI59:AJ59"/>
    <mergeCell ref="AK59:AM59"/>
    <mergeCell ref="CL56:CO56"/>
    <mergeCell ref="P57:V57"/>
    <mergeCell ref="W57:Z57"/>
    <mergeCell ref="AB57:AH57"/>
    <mergeCell ref="AI57:AL57"/>
    <mergeCell ref="AN57:AR57"/>
    <mergeCell ref="AX57:AZ57"/>
    <mergeCell ref="BA57:BC57"/>
    <mergeCell ref="BD57:BF57"/>
    <mergeCell ref="BG56:BI56"/>
    <mergeCell ref="BJ56:BN56"/>
    <mergeCell ref="BO56:BQ56"/>
    <mergeCell ref="BR56:BS56"/>
    <mergeCell ref="BT56:BZ56"/>
    <mergeCell ref="CA56:CD56"/>
    <mergeCell ref="AK56:AL56"/>
    <mergeCell ref="AN56:AQ56"/>
    <mergeCell ref="AR56:AS56"/>
    <mergeCell ref="AX56:AZ56"/>
    <mergeCell ref="BA56:BC56"/>
    <mergeCell ref="BD56:BF56"/>
    <mergeCell ref="BY57:CA57"/>
    <mergeCell ref="CB57:CD57"/>
    <mergeCell ref="CE57:CG57"/>
    <mergeCell ref="CH57:CJ57"/>
    <mergeCell ref="BG57:BI57"/>
    <mergeCell ref="BJ57:BL57"/>
    <mergeCell ref="BM57:BO57"/>
    <mergeCell ref="BP57:BR57"/>
    <mergeCell ref="BS57:BU57"/>
    <mergeCell ref="BV57:BX57"/>
    <mergeCell ref="CE56:CK56"/>
    <mergeCell ref="CH55:CJ55"/>
    <mergeCell ref="B56:C60"/>
    <mergeCell ref="K56:O57"/>
    <mergeCell ref="P56:R56"/>
    <mergeCell ref="S56:T56"/>
    <mergeCell ref="V56:W56"/>
    <mergeCell ref="Y56:Z56"/>
    <mergeCell ref="AB56:AD56"/>
    <mergeCell ref="AE56:AF56"/>
    <mergeCell ref="BM55:BO55"/>
    <mergeCell ref="BP55:BR55"/>
    <mergeCell ref="BS55:BU55"/>
    <mergeCell ref="BV55:BX55"/>
    <mergeCell ref="BY55:CA55"/>
    <mergeCell ref="CB55:CD55"/>
    <mergeCell ref="AD55:AE55"/>
    <mergeCell ref="AF55:AH55"/>
    <mergeCell ref="AI55:AJ55"/>
    <mergeCell ref="AK55:AM55"/>
    <mergeCell ref="AX55:AZ55"/>
    <mergeCell ref="BA55:BC55"/>
    <mergeCell ref="D58:I58"/>
    <mergeCell ref="J58:N58"/>
    <mergeCell ref="P58:Q58"/>
    <mergeCell ref="R58:V58"/>
    <mergeCell ref="AB58:AC58"/>
    <mergeCell ref="AD58:AH58"/>
    <mergeCell ref="CE58:CG58"/>
    <mergeCell ref="CH58:CJ58"/>
    <mergeCell ref="D59:I60"/>
    <mergeCell ref="J59:K59"/>
    <mergeCell ref="L59:N59"/>
    <mergeCell ref="CE54:CG54"/>
    <mergeCell ref="CH54:CJ54"/>
    <mergeCell ref="J55:K55"/>
    <mergeCell ref="L55:N55"/>
    <mergeCell ref="O55:P55"/>
    <mergeCell ref="Q55:S55"/>
    <mergeCell ref="T55:U55"/>
    <mergeCell ref="V55:X55"/>
    <mergeCell ref="Y55:Z55"/>
    <mergeCell ref="AA55:AC55"/>
    <mergeCell ref="BM54:BO54"/>
    <mergeCell ref="BP54:BR54"/>
    <mergeCell ref="BS54:BU54"/>
    <mergeCell ref="BV54:BX54"/>
    <mergeCell ref="BY54:CA54"/>
    <mergeCell ref="CB54:CD54"/>
    <mergeCell ref="AN54:AR55"/>
    <mergeCell ref="AX54:AZ54"/>
    <mergeCell ref="BA54:BC54"/>
    <mergeCell ref="BD54:BF54"/>
    <mergeCell ref="BG54:BI54"/>
    <mergeCell ref="BJ54:BL54"/>
    <mergeCell ref="BD55:BF55"/>
    <mergeCell ref="BG55:BI55"/>
    <mergeCell ref="BJ55:BL55"/>
    <mergeCell ref="Y54:Z54"/>
    <mergeCell ref="AA54:AC54"/>
    <mergeCell ref="AD54:AE54"/>
    <mergeCell ref="AF54:AH54"/>
    <mergeCell ref="AI54:AJ54"/>
    <mergeCell ref="AK54:AM54"/>
    <mergeCell ref="CE55:CG55"/>
    <mergeCell ref="D54:I55"/>
    <mergeCell ref="J54:K54"/>
    <mergeCell ref="L54:N54"/>
    <mergeCell ref="O54:P54"/>
    <mergeCell ref="Q54:S54"/>
    <mergeCell ref="T54:U54"/>
    <mergeCell ref="V54:X54"/>
    <mergeCell ref="BP53:BR53"/>
    <mergeCell ref="BS53:BU53"/>
    <mergeCell ref="BV53:BX53"/>
    <mergeCell ref="BY53:CA53"/>
    <mergeCell ref="AI53:AL53"/>
    <mergeCell ref="AN53:AR53"/>
    <mergeCell ref="AX53:AZ53"/>
    <mergeCell ref="BA53:BC53"/>
    <mergeCell ref="BD53:BF53"/>
    <mergeCell ref="BG53:BI53"/>
    <mergeCell ref="J53:N53"/>
    <mergeCell ref="P53:Q53"/>
    <mergeCell ref="R53:V53"/>
    <mergeCell ref="W53:Z53"/>
    <mergeCell ref="BD52:BF52"/>
    <mergeCell ref="BG52:BI52"/>
    <mergeCell ref="BJ52:BL52"/>
    <mergeCell ref="BM52:BO52"/>
    <mergeCell ref="BP52:BR52"/>
    <mergeCell ref="BS52:BU52"/>
    <mergeCell ref="BR51:BS51"/>
    <mergeCell ref="BT51:BZ51"/>
    <mergeCell ref="CA51:CD51"/>
    <mergeCell ref="CE51:CK51"/>
    <mergeCell ref="CB53:CD53"/>
    <mergeCell ref="CE53:CG53"/>
    <mergeCell ref="CH53:CJ53"/>
    <mergeCell ref="CL51:CO51"/>
    <mergeCell ref="AB52:AH52"/>
    <mergeCell ref="AI52:AL52"/>
    <mergeCell ref="AN52:AR52"/>
    <mergeCell ref="AX52:AZ52"/>
    <mergeCell ref="BA52:BC52"/>
    <mergeCell ref="AX51:AZ51"/>
    <mergeCell ref="BA51:BC51"/>
    <mergeCell ref="BD51:BF51"/>
    <mergeCell ref="BG51:BI51"/>
    <mergeCell ref="BJ51:BN51"/>
    <mergeCell ref="BO51:BQ51"/>
    <mergeCell ref="AB51:AD51"/>
    <mergeCell ref="AE51:AF51"/>
    <mergeCell ref="AH51:AI51"/>
    <mergeCell ref="AK51:AL51"/>
    <mergeCell ref="AN51:AQ51"/>
    <mergeCell ref="AR51:AS51"/>
    <mergeCell ref="BV52:BX52"/>
    <mergeCell ref="BY52:CA52"/>
    <mergeCell ref="CB52:CD52"/>
    <mergeCell ref="CE52:CG52"/>
    <mergeCell ref="CH52:CJ52"/>
    <mergeCell ref="BJ53:BL53"/>
    <mergeCell ref="BM53:BO53"/>
    <mergeCell ref="CE50:CG50"/>
    <mergeCell ref="CH50:CJ50"/>
    <mergeCell ref="B51:C55"/>
    <mergeCell ref="D51:J51"/>
    <mergeCell ref="K51:O52"/>
    <mergeCell ref="P51:R51"/>
    <mergeCell ref="S51:T51"/>
    <mergeCell ref="V51:W51"/>
    <mergeCell ref="Y51:Z51"/>
    <mergeCell ref="BJ50:BL50"/>
    <mergeCell ref="BM50:BO50"/>
    <mergeCell ref="BP50:BR50"/>
    <mergeCell ref="BS50:BU50"/>
    <mergeCell ref="BV50:BX50"/>
    <mergeCell ref="BY50:CA50"/>
    <mergeCell ref="CE49:CG49"/>
    <mergeCell ref="CH49:CJ49"/>
    <mergeCell ref="J50:K50"/>
    <mergeCell ref="L50:N50"/>
    <mergeCell ref="O50:P50"/>
    <mergeCell ref="Q50:S50"/>
    <mergeCell ref="T50:U50"/>
    <mergeCell ref="V50:X50"/>
    <mergeCell ref="Y50:Z50"/>
    <mergeCell ref="AA50:AC50"/>
    <mergeCell ref="BM49:BO49"/>
    <mergeCell ref="BP49:BR49"/>
    <mergeCell ref="BS49:BU49"/>
    <mergeCell ref="BV49:BX49"/>
    <mergeCell ref="BY49:CA49"/>
    <mergeCell ref="CB49:CD49"/>
    <mergeCell ref="D53:I53"/>
    <mergeCell ref="BG49:BI49"/>
    <mergeCell ref="BJ49:BL49"/>
    <mergeCell ref="AX50:AZ50"/>
    <mergeCell ref="BA50:BC50"/>
    <mergeCell ref="BD50:BF50"/>
    <mergeCell ref="BG50:BI50"/>
    <mergeCell ref="AA49:AC49"/>
    <mergeCell ref="AD49:AE49"/>
    <mergeCell ref="AF49:AH49"/>
    <mergeCell ref="AI49:AJ49"/>
    <mergeCell ref="AK49:AM49"/>
    <mergeCell ref="AN49:AR50"/>
    <mergeCell ref="AD50:AE50"/>
    <mergeCell ref="AF50:AH50"/>
    <mergeCell ref="AI50:AJ50"/>
    <mergeCell ref="AK50:AM50"/>
    <mergeCell ref="CB50:CD50"/>
    <mergeCell ref="P47:V47"/>
    <mergeCell ref="AB47:AH47"/>
    <mergeCell ref="AI47:AL47"/>
    <mergeCell ref="AN47:AR47"/>
    <mergeCell ref="AX47:AZ47"/>
    <mergeCell ref="BA47:BC47"/>
    <mergeCell ref="CE48:CG48"/>
    <mergeCell ref="CH48:CJ48"/>
    <mergeCell ref="D49:I50"/>
    <mergeCell ref="J49:K49"/>
    <mergeCell ref="L49:N49"/>
    <mergeCell ref="O49:P49"/>
    <mergeCell ref="Q49:S49"/>
    <mergeCell ref="T49:U49"/>
    <mergeCell ref="V49:X49"/>
    <mergeCell ref="Y49:Z49"/>
    <mergeCell ref="BM48:BO48"/>
    <mergeCell ref="BP48:BR48"/>
    <mergeCell ref="BS48:BU48"/>
    <mergeCell ref="BV48:BX48"/>
    <mergeCell ref="BY48:CA48"/>
    <mergeCell ref="CB48:CD48"/>
    <mergeCell ref="AN48:AR48"/>
    <mergeCell ref="AX48:AZ48"/>
    <mergeCell ref="BA48:BC48"/>
    <mergeCell ref="BD48:BF48"/>
    <mergeCell ref="BG48:BI48"/>
    <mergeCell ref="BJ48:BL48"/>
    <mergeCell ref="AS49:AS50"/>
    <mergeCell ref="AX49:AZ49"/>
    <mergeCell ref="BA49:BC49"/>
    <mergeCell ref="BD49:BF49"/>
    <mergeCell ref="CL46:CO46"/>
    <mergeCell ref="AR46:AS46"/>
    <mergeCell ref="AX46:AZ46"/>
    <mergeCell ref="BA46:BC46"/>
    <mergeCell ref="BD46:BF46"/>
    <mergeCell ref="BG46:BI46"/>
    <mergeCell ref="BJ46:BN46"/>
    <mergeCell ref="Y46:Z46"/>
    <mergeCell ref="AB46:AD46"/>
    <mergeCell ref="AE46:AF46"/>
    <mergeCell ref="AH46:AI46"/>
    <mergeCell ref="AK46:AL46"/>
    <mergeCell ref="AN46:AQ46"/>
    <mergeCell ref="BV47:BX47"/>
    <mergeCell ref="BY47:CA47"/>
    <mergeCell ref="CB47:CD47"/>
    <mergeCell ref="CE47:CG47"/>
    <mergeCell ref="CH47:CJ47"/>
    <mergeCell ref="BD47:BF47"/>
    <mergeCell ref="BG47:BI47"/>
    <mergeCell ref="BJ47:BL47"/>
    <mergeCell ref="BM47:BO47"/>
    <mergeCell ref="BP47:BR47"/>
    <mergeCell ref="BS47:BU47"/>
    <mergeCell ref="CB45:CD45"/>
    <mergeCell ref="CE45:CG45"/>
    <mergeCell ref="CH45:CJ45"/>
    <mergeCell ref="B46:C50"/>
    <mergeCell ref="D46:J46"/>
    <mergeCell ref="K46:O47"/>
    <mergeCell ref="P46:R46"/>
    <mergeCell ref="S46:T46"/>
    <mergeCell ref="V46:W46"/>
    <mergeCell ref="BG45:BI45"/>
    <mergeCell ref="BJ45:BL45"/>
    <mergeCell ref="BM45:BO45"/>
    <mergeCell ref="BP45:BR45"/>
    <mergeCell ref="BS45:BU45"/>
    <mergeCell ref="BV45:BX45"/>
    <mergeCell ref="Y45:Z45"/>
    <mergeCell ref="AA45:AC45"/>
    <mergeCell ref="AD45:AE45"/>
    <mergeCell ref="AF45:AH45"/>
    <mergeCell ref="AI45:AJ45"/>
    <mergeCell ref="AK45:AM45"/>
    <mergeCell ref="B41:C45"/>
    <mergeCell ref="BO46:BQ46"/>
    <mergeCell ref="BR46:BS46"/>
    <mergeCell ref="BT46:BZ46"/>
    <mergeCell ref="CA46:CD46"/>
    <mergeCell ref="CE46:CK46"/>
    <mergeCell ref="D48:I48"/>
    <mergeCell ref="J48:N48"/>
    <mergeCell ref="P48:Q48"/>
    <mergeCell ref="R48:V48"/>
    <mergeCell ref="AB48:AC48"/>
    <mergeCell ref="BY44:CA44"/>
    <mergeCell ref="CB44:CD44"/>
    <mergeCell ref="CE44:CG44"/>
    <mergeCell ref="CH44:CJ44"/>
    <mergeCell ref="J45:K45"/>
    <mergeCell ref="L45:N45"/>
    <mergeCell ref="O45:P45"/>
    <mergeCell ref="Q45:S45"/>
    <mergeCell ref="T45:U45"/>
    <mergeCell ref="V45:X45"/>
    <mergeCell ref="BG44:BI44"/>
    <mergeCell ref="BJ44:BL44"/>
    <mergeCell ref="BM44:BO44"/>
    <mergeCell ref="BP44:BR44"/>
    <mergeCell ref="BS44:BU44"/>
    <mergeCell ref="BV44:BX44"/>
    <mergeCell ref="AI44:AJ44"/>
    <mergeCell ref="AK44:AM44"/>
    <mergeCell ref="AN44:AR45"/>
    <mergeCell ref="AX44:AZ44"/>
    <mergeCell ref="BA44:BC44"/>
    <mergeCell ref="BD44:BF44"/>
    <mergeCell ref="AX45:AZ45"/>
    <mergeCell ref="BA45:BC45"/>
    <mergeCell ref="BD45:BF45"/>
    <mergeCell ref="T44:U44"/>
    <mergeCell ref="V44:X44"/>
    <mergeCell ref="Y44:Z44"/>
    <mergeCell ref="AA44:AC44"/>
    <mergeCell ref="AD44:AE44"/>
    <mergeCell ref="AF44:AH44"/>
    <mergeCell ref="BY45:CA45"/>
    <mergeCell ref="D44:I45"/>
    <mergeCell ref="J44:K44"/>
    <mergeCell ref="L44:N44"/>
    <mergeCell ref="O44:P44"/>
    <mergeCell ref="Q44:S44"/>
    <mergeCell ref="BD43:BF43"/>
    <mergeCell ref="BG43:BI43"/>
    <mergeCell ref="BJ43:BL43"/>
    <mergeCell ref="BM43:BO43"/>
    <mergeCell ref="BP43:BR43"/>
    <mergeCell ref="BS43:BU43"/>
    <mergeCell ref="AB43:AC43"/>
    <mergeCell ref="AD43:AH43"/>
    <mergeCell ref="AI43:AL43"/>
    <mergeCell ref="AN43:AR43"/>
    <mergeCell ref="AX43:AZ43"/>
    <mergeCell ref="BA43:BC43"/>
    <mergeCell ref="D43:I43"/>
    <mergeCell ref="J43:N43"/>
    <mergeCell ref="P43:Q43"/>
    <mergeCell ref="R43:V43"/>
    <mergeCell ref="W43:Z43"/>
    <mergeCell ref="BV43:BX43"/>
    <mergeCell ref="BY43:CA43"/>
    <mergeCell ref="CB43:CD43"/>
    <mergeCell ref="CE43:CG43"/>
    <mergeCell ref="CH43:CJ43"/>
    <mergeCell ref="CL41:CO41"/>
    <mergeCell ref="P42:V42"/>
    <mergeCell ref="W42:Z42"/>
    <mergeCell ref="AB42:AH42"/>
    <mergeCell ref="AI42:AL42"/>
    <mergeCell ref="AN42:AR42"/>
    <mergeCell ref="AX42:AZ42"/>
    <mergeCell ref="BA42:BC42"/>
    <mergeCell ref="BD41:BF41"/>
    <mergeCell ref="BG41:BI41"/>
    <mergeCell ref="BJ41:BN41"/>
    <mergeCell ref="BO41:BQ41"/>
    <mergeCell ref="BR41:BS41"/>
    <mergeCell ref="BT41:BZ41"/>
    <mergeCell ref="AH41:AI41"/>
    <mergeCell ref="AK41:AL41"/>
    <mergeCell ref="AN41:AQ41"/>
    <mergeCell ref="BV42:BX42"/>
    <mergeCell ref="BY42:CA42"/>
    <mergeCell ref="CB42:CD42"/>
    <mergeCell ref="CE42:CG42"/>
    <mergeCell ref="CH42:CJ42"/>
    <mergeCell ref="BY38:CA38"/>
    <mergeCell ref="CB38:CD38"/>
    <mergeCell ref="CE38:CG38"/>
    <mergeCell ref="CH38:CJ38"/>
    <mergeCell ref="AN39:AR40"/>
    <mergeCell ref="AS39:AS40"/>
    <mergeCell ref="T40:U40"/>
    <mergeCell ref="V40:X40"/>
    <mergeCell ref="Y40:Z40"/>
    <mergeCell ref="AA40:AC40"/>
    <mergeCell ref="BM39:BO39"/>
    <mergeCell ref="BP39:BR39"/>
    <mergeCell ref="BS39:BU39"/>
    <mergeCell ref="BV39:BX39"/>
    <mergeCell ref="BY39:CA39"/>
    <mergeCell ref="CB39:CD39"/>
    <mergeCell ref="AX39:AZ39"/>
    <mergeCell ref="BA39:BC39"/>
    <mergeCell ref="BD42:BF42"/>
    <mergeCell ref="BG42:BI42"/>
    <mergeCell ref="BJ42:BL42"/>
    <mergeCell ref="BM42:BO42"/>
    <mergeCell ref="BP42:BR42"/>
    <mergeCell ref="BS42:BU42"/>
    <mergeCell ref="CA41:CD41"/>
    <mergeCell ref="CE41:CK41"/>
    <mergeCell ref="CH40:CJ40"/>
    <mergeCell ref="BA40:BC40"/>
    <mergeCell ref="BD40:BF40"/>
    <mergeCell ref="BG40:BI40"/>
    <mergeCell ref="BJ40:BL40"/>
    <mergeCell ref="CE39:CG39"/>
    <mergeCell ref="CH39:CJ39"/>
    <mergeCell ref="J40:K40"/>
    <mergeCell ref="L40:N40"/>
    <mergeCell ref="O40:P40"/>
    <mergeCell ref="Q40:S40"/>
    <mergeCell ref="AR41:AS41"/>
    <mergeCell ref="AX41:AZ41"/>
    <mergeCell ref="BA41:BC41"/>
    <mergeCell ref="P41:R41"/>
    <mergeCell ref="S41:T41"/>
    <mergeCell ref="V41:W41"/>
    <mergeCell ref="Y41:Z41"/>
    <mergeCell ref="AB41:AD41"/>
    <mergeCell ref="AE41:AF41"/>
    <mergeCell ref="K41:O42"/>
    <mergeCell ref="D41:J41"/>
    <mergeCell ref="J38:N38"/>
    <mergeCell ref="P38:Q38"/>
    <mergeCell ref="R38:V38"/>
    <mergeCell ref="W38:Z38"/>
    <mergeCell ref="AN38:AR38"/>
    <mergeCell ref="BJ38:BL38"/>
    <mergeCell ref="BM38:BO38"/>
    <mergeCell ref="BP38:BR38"/>
    <mergeCell ref="BP37:BR37"/>
    <mergeCell ref="BS37:BU37"/>
    <mergeCell ref="BV37:BX37"/>
    <mergeCell ref="BY37:CA37"/>
    <mergeCell ref="CB37:CD37"/>
    <mergeCell ref="CE37:CG37"/>
    <mergeCell ref="BS40:BU40"/>
    <mergeCell ref="BV40:BX40"/>
    <mergeCell ref="BY40:CA40"/>
    <mergeCell ref="CB40:CD40"/>
    <mergeCell ref="CE40:CG40"/>
    <mergeCell ref="CL36:CO36"/>
    <mergeCell ref="P37:V37"/>
    <mergeCell ref="W37:Z37"/>
    <mergeCell ref="AN37:AR37"/>
    <mergeCell ref="AX37:AZ37"/>
    <mergeCell ref="BA37:BC37"/>
    <mergeCell ref="BD37:BF37"/>
    <mergeCell ref="BG37:BI37"/>
    <mergeCell ref="BJ37:BL37"/>
    <mergeCell ref="BM37:BO37"/>
    <mergeCell ref="BJ36:BN36"/>
    <mergeCell ref="BO36:BQ36"/>
    <mergeCell ref="BR36:BS36"/>
    <mergeCell ref="BT36:BZ36"/>
    <mergeCell ref="CA36:CD36"/>
    <mergeCell ref="CE36:CK36"/>
    <mergeCell ref="AN36:AQ36"/>
    <mergeCell ref="AR36:AS36"/>
    <mergeCell ref="AX36:AZ36"/>
    <mergeCell ref="BA36:BC36"/>
    <mergeCell ref="BD36:BF36"/>
    <mergeCell ref="BG36:BI36"/>
    <mergeCell ref="AB37:AH37"/>
    <mergeCell ref="AI37:AL37"/>
    <mergeCell ref="Y36:Z36"/>
    <mergeCell ref="AB36:AD36"/>
    <mergeCell ref="AE36:AF36"/>
    <mergeCell ref="AH36:AI36"/>
    <mergeCell ref="AK36:AL36"/>
    <mergeCell ref="CH37:CJ37"/>
    <mergeCell ref="BY33:CA33"/>
    <mergeCell ref="CB33:CD33"/>
    <mergeCell ref="CE33:CG33"/>
    <mergeCell ref="CH33:CJ33"/>
    <mergeCell ref="AN34:AR35"/>
    <mergeCell ref="AS34:AS35"/>
    <mergeCell ref="CH32:CJ32"/>
    <mergeCell ref="D33:I33"/>
    <mergeCell ref="J33:N33"/>
    <mergeCell ref="P33:Q33"/>
    <mergeCell ref="R33:V33"/>
    <mergeCell ref="W33:Z33"/>
    <mergeCell ref="AN33:AR33"/>
    <mergeCell ref="BJ33:BL33"/>
    <mergeCell ref="BM33:BO33"/>
    <mergeCell ref="BP33:BR33"/>
    <mergeCell ref="BP32:BR32"/>
    <mergeCell ref="BS32:BU32"/>
    <mergeCell ref="BV32:BX32"/>
    <mergeCell ref="BY32:CA32"/>
    <mergeCell ref="CB32:CD32"/>
    <mergeCell ref="CE32:CG32"/>
    <mergeCell ref="CE34:CG34"/>
    <mergeCell ref="CH34:CJ34"/>
    <mergeCell ref="BM34:BO34"/>
    <mergeCell ref="BP34:BR34"/>
    <mergeCell ref="BS34:BU34"/>
    <mergeCell ref="BV34:BX34"/>
    <mergeCell ref="BY34:CA34"/>
    <mergeCell ref="CB34:CD34"/>
    <mergeCell ref="AX34:AZ34"/>
    <mergeCell ref="BA34:BC34"/>
    <mergeCell ref="CL31:CO31"/>
    <mergeCell ref="P32:V32"/>
    <mergeCell ref="W32:Z32"/>
    <mergeCell ref="AN32:AR32"/>
    <mergeCell ref="AX32:AZ32"/>
    <mergeCell ref="BA32:BC32"/>
    <mergeCell ref="BD32:BF32"/>
    <mergeCell ref="BG32:BI32"/>
    <mergeCell ref="BJ32:BL32"/>
    <mergeCell ref="BM32:BO32"/>
    <mergeCell ref="BJ31:BN31"/>
    <mergeCell ref="BO31:BQ31"/>
    <mergeCell ref="BR31:BS31"/>
    <mergeCell ref="BT31:BZ31"/>
    <mergeCell ref="CA31:CD31"/>
    <mergeCell ref="CE31:CK31"/>
    <mergeCell ref="AN31:AQ31"/>
    <mergeCell ref="AR31:AS31"/>
    <mergeCell ref="AX31:AZ31"/>
    <mergeCell ref="BA31:BC31"/>
    <mergeCell ref="BD31:BF31"/>
    <mergeCell ref="BG31:BI31"/>
    <mergeCell ref="AB32:AH32"/>
    <mergeCell ref="AI32:AL32"/>
    <mergeCell ref="Y31:Z31"/>
    <mergeCell ref="AB31:AD31"/>
    <mergeCell ref="AE31:AF31"/>
    <mergeCell ref="AH31:AI31"/>
    <mergeCell ref="AK31:AL31"/>
    <mergeCell ref="BY28:CA28"/>
    <mergeCell ref="CB28:CD28"/>
    <mergeCell ref="CE28:CG28"/>
    <mergeCell ref="CH28:CJ28"/>
    <mergeCell ref="AN29:AR30"/>
    <mergeCell ref="AS29:AS30"/>
    <mergeCell ref="CH27:CJ27"/>
    <mergeCell ref="D28:I28"/>
    <mergeCell ref="J28:N28"/>
    <mergeCell ref="P28:Q28"/>
    <mergeCell ref="R28:V28"/>
    <mergeCell ref="W28:Z28"/>
    <mergeCell ref="AN28:AR28"/>
    <mergeCell ref="BJ28:BL28"/>
    <mergeCell ref="BM28:BO28"/>
    <mergeCell ref="BP28:BR28"/>
    <mergeCell ref="BP27:BR27"/>
    <mergeCell ref="BS27:BU27"/>
    <mergeCell ref="BV27:BX27"/>
    <mergeCell ref="BY27:CA27"/>
    <mergeCell ref="CB27:CD27"/>
    <mergeCell ref="CE27:CG27"/>
    <mergeCell ref="CE29:CG29"/>
    <mergeCell ref="CH29:CJ29"/>
    <mergeCell ref="BM29:BO29"/>
    <mergeCell ref="BP29:BR29"/>
    <mergeCell ref="BS29:BU29"/>
    <mergeCell ref="BV29:BX29"/>
    <mergeCell ref="BY29:CA29"/>
    <mergeCell ref="CB29:CD29"/>
    <mergeCell ref="AX29:AZ29"/>
    <mergeCell ref="BA29:BC29"/>
    <mergeCell ref="CL26:CO26"/>
    <mergeCell ref="P27:V27"/>
    <mergeCell ref="W27:Z27"/>
    <mergeCell ref="AN27:AR27"/>
    <mergeCell ref="AX27:AZ27"/>
    <mergeCell ref="BA27:BC27"/>
    <mergeCell ref="BD27:BF27"/>
    <mergeCell ref="BG27:BI27"/>
    <mergeCell ref="BJ27:BL27"/>
    <mergeCell ref="BM27:BO27"/>
    <mergeCell ref="BJ26:BN26"/>
    <mergeCell ref="BO26:BQ26"/>
    <mergeCell ref="BR26:BS26"/>
    <mergeCell ref="BT26:BZ26"/>
    <mergeCell ref="CA26:CD26"/>
    <mergeCell ref="CE26:CK26"/>
    <mergeCell ref="AN26:AQ26"/>
    <mergeCell ref="AR26:AS26"/>
    <mergeCell ref="AX26:AZ26"/>
    <mergeCell ref="BA26:BC26"/>
    <mergeCell ref="BD26:BF26"/>
    <mergeCell ref="BG26:BI26"/>
    <mergeCell ref="AB27:AH27"/>
    <mergeCell ref="AI27:AL27"/>
    <mergeCell ref="Y26:Z26"/>
    <mergeCell ref="AB26:AD26"/>
    <mergeCell ref="AE26:AF26"/>
    <mergeCell ref="AH26:AI26"/>
    <mergeCell ref="AK26:AL26"/>
    <mergeCell ref="BV23:BX23"/>
    <mergeCell ref="BY23:CA23"/>
    <mergeCell ref="CB23:CD23"/>
    <mergeCell ref="CE23:CG23"/>
    <mergeCell ref="CH23:CJ23"/>
    <mergeCell ref="AN24:AR25"/>
    <mergeCell ref="AS24:AS25"/>
    <mergeCell ref="BY22:CA22"/>
    <mergeCell ref="CB22:CD22"/>
    <mergeCell ref="CE22:CG22"/>
    <mergeCell ref="CH22:CJ22"/>
    <mergeCell ref="D23:I23"/>
    <mergeCell ref="J23:N23"/>
    <mergeCell ref="P23:Q23"/>
    <mergeCell ref="R23:V23"/>
    <mergeCell ref="W23:Z23"/>
    <mergeCell ref="AN23:AR23"/>
    <mergeCell ref="BG22:BI22"/>
    <mergeCell ref="BJ22:BL22"/>
    <mergeCell ref="BM22:BO22"/>
    <mergeCell ref="BP22:BR22"/>
    <mergeCell ref="BS22:BU22"/>
    <mergeCell ref="BV22:BX22"/>
    <mergeCell ref="K21:O22"/>
    <mergeCell ref="CE24:CG24"/>
    <mergeCell ref="CH24:CJ24"/>
    <mergeCell ref="BM24:BO24"/>
    <mergeCell ref="BP24:BR24"/>
    <mergeCell ref="BS24:BU24"/>
    <mergeCell ref="BV24:BX24"/>
    <mergeCell ref="BY24:CA24"/>
    <mergeCell ref="CB24:CD24"/>
    <mergeCell ref="BT21:BZ21"/>
    <mergeCell ref="CA21:CD21"/>
    <mergeCell ref="CE21:CK21"/>
    <mergeCell ref="CL21:CO21"/>
    <mergeCell ref="P22:V22"/>
    <mergeCell ref="W22:Z22"/>
    <mergeCell ref="AN22:AR22"/>
    <mergeCell ref="AX22:AZ22"/>
    <mergeCell ref="BA22:BC22"/>
    <mergeCell ref="BD22:BF22"/>
    <mergeCell ref="BA21:BC21"/>
    <mergeCell ref="BD21:BF21"/>
    <mergeCell ref="BG21:BI21"/>
    <mergeCell ref="BJ21:BN21"/>
    <mergeCell ref="BO21:BQ21"/>
    <mergeCell ref="BR21:BS21"/>
    <mergeCell ref="AJ10:AR10"/>
    <mergeCell ref="AN21:AQ21"/>
    <mergeCell ref="AR21:AS21"/>
    <mergeCell ref="AX21:AZ21"/>
    <mergeCell ref="AN11:AS11"/>
    <mergeCell ref="AN12:AS12"/>
    <mergeCell ref="AN13:AS13"/>
    <mergeCell ref="AN14:AS15"/>
    <mergeCell ref="AN16:AQ16"/>
    <mergeCell ref="AR16:AS16"/>
    <mergeCell ref="BV20:BX20"/>
    <mergeCell ref="BY20:CA20"/>
    <mergeCell ref="CB20:CD20"/>
    <mergeCell ref="CE20:CG20"/>
    <mergeCell ref="CH20:CJ20"/>
    <mergeCell ref="BD20:BF20"/>
    <mergeCell ref="BA20:BC20"/>
    <mergeCell ref="CA16:CD16"/>
    <mergeCell ref="AX19:AZ19"/>
    <mergeCell ref="BA19:BC19"/>
    <mergeCell ref="CE16:CK16"/>
    <mergeCell ref="CL16:CO16"/>
    <mergeCell ref="BD19:BF19"/>
    <mergeCell ref="BG19:BI19"/>
    <mergeCell ref="BJ19:BL19"/>
    <mergeCell ref="BM19:BO19"/>
    <mergeCell ref="BP19:BR19"/>
    <mergeCell ref="BT16:BZ16"/>
    <mergeCell ref="BS18:BU18"/>
    <mergeCell ref="BV18:BX18"/>
    <mergeCell ref="BY18:CA18"/>
    <mergeCell ref="CB18:CD18"/>
    <mergeCell ref="CE18:CG18"/>
    <mergeCell ref="CH18:CJ18"/>
    <mergeCell ref="BA18:BC18"/>
    <mergeCell ref="BD18:BF18"/>
    <mergeCell ref="BG18:BI18"/>
    <mergeCell ref="D18:I18"/>
    <mergeCell ref="J18:N18"/>
    <mergeCell ref="P17:V17"/>
    <mergeCell ref="W17:Z17"/>
    <mergeCell ref="P18:Q18"/>
    <mergeCell ref="R18:V18"/>
    <mergeCell ref="W18:Z18"/>
    <mergeCell ref="J9:M9"/>
    <mergeCell ref="R9:U9"/>
    <mergeCell ref="B9:F9"/>
    <mergeCell ref="B66:AS66"/>
    <mergeCell ref="P62:V62"/>
    <mergeCell ref="W62:Z62"/>
    <mergeCell ref="P63:Q63"/>
    <mergeCell ref="R63:V63"/>
    <mergeCell ref="W63:Z63"/>
    <mergeCell ref="AB61:AD61"/>
    <mergeCell ref="AE61:AF61"/>
    <mergeCell ref="W58:Z58"/>
    <mergeCell ref="D56:J56"/>
    <mergeCell ref="AH56:AI56"/>
    <mergeCell ref="AI58:AL58"/>
    <mergeCell ref="AS54:AS55"/>
    <mergeCell ref="P52:V52"/>
    <mergeCell ref="W52:Z52"/>
    <mergeCell ref="AB53:AC53"/>
    <mergeCell ref="AD53:AH53"/>
    <mergeCell ref="W48:Z48"/>
    <mergeCell ref="AD48:AH48"/>
    <mergeCell ref="AI48:AL48"/>
    <mergeCell ref="AS44:AS45"/>
    <mergeCell ref="W47:Z47"/>
    <mergeCell ref="BD39:BF39"/>
    <mergeCell ref="BG39:BI39"/>
    <mergeCell ref="BJ39:BL39"/>
    <mergeCell ref="BS38:BU38"/>
    <mergeCell ref="BV38:BX38"/>
    <mergeCell ref="Y39:Z39"/>
    <mergeCell ref="AA39:AC39"/>
    <mergeCell ref="AD39:AE39"/>
    <mergeCell ref="AF39:AH39"/>
    <mergeCell ref="AI39:AJ39"/>
    <mergeCell ref="AK39:AM39"/>
    <mergeCell ref="AX38:AZ38"/>
    <mergeCell ref="BA38:BC38"/>
    <mergeCell ref="BD38:BF38"/>
    <mergeCell ref="BG38:BI38"/>
    <mergeCell ref="D39:I40"/>
    <mergeCell ref="J39:K39"/>
    <mergeCell ref="L39:N39"/>
    <mergeCell ref="O39:P39"/>
    <mergeCell ref="Q39:S39"/>
    <mergeCell ref="T39:U39"/>
    <mergeCell ref="AB38:AC38"/>
    <mergeCell ref="AD38:AH38"/>
    <mergeCell ref="AI38:AL38"/>
    <mergeCell ref="BM40:BO40"/>
    <mergeCell ref="BP40:BR40"/>
    <mergeCell ref="AD40:AE40"/>
    <mergeCell ref="AF40:AH40"/>
    <mergeCell ref="AI40:AJ40"/>
    <mergeCell ref="AK40:AM40"/>
    <mergeCell ref="AX40:AZ40"/>
    <mergeCell ref="D38:I38"/>
    <mergeCell ref="B36:C40"/>
    <mergeCell ref="D36:J36"/>
    <mergeCell ref="P36:R36"/>
    <mergeCell ref="S36:T36"/>
    <mergeCell ref="V36:W36"/>
    <mergeCell ref="V39:X39"/>
    <mergeCell ref="K36:O37"/>
    <mergeCell ref="BS35:BU35"/>
    <mergeCell ref="BV35:BX35"/>
    <mergeCell ref="BY35:CA35"/>
    <mergeCell ref="CB35:CD35"/>
    <mergeCell ref="CE35:CG35"/>
    <mergeCell ref="CH35:CJ35"/>
    <mergeCell ref="BA35:BC35"/>
    <mergeCell ref="BD35:BF35"/>
    <mergeCell ref="BG35:BI35"/>
    <mergeCell ref="BJ35:BL35"/>
    <mergeCell ref="BM35:BO35"/>
    <mergeCell ref="BP35:BR35"/>
    <mergeCell ref="AD35:AE35"/>
    <mergeCell ref="AF35:AH35"/>
    <mergeCell ref="AI35:AJ35"/>
    <mergeCell ref="AK35:AM35"/>
    <mergeCell ref="AX35:AZ35"/>
    <mergeCell ref="J35:K35"/>
    <mergeCell ref="L35:N35"/>
    <mergeCell ref="O35:P35"/>
    <mergeCell ref="Q35:S35"/>
    <mergeCell ref="T35:U35"/>
    <mergeCell ref="V35:X35"/>
    <mergeCell ref="Y35:Z35"/>
    <mergeCell ref="AA35:AC35"/>
    <mergeCell ref="BD34:BF34"/>
    <mergeCell ref="BG34:BI34"/>
    <mergeCell ref="BJ34:BL34"/>
    <mergeCell ref="BS33:BU33"/>
    <mergeCell ref="BV33:BX33"/>
    <mergeCell ref="Y34:Z34"/>
    <mergeCell ref="AA34:AC34"/>
    <mergeCell ref="AD34:AE34"/>
    <mergeCell ref="AF34:AH34"/>
    <mergeCell ref="AI34:AJ34"/>
    <mergeCell ref="AK34:AM34"/>
    <mergeCell ref="AX33:AZ33"/>
    <mergeCell ref="BA33:BC33"/>
    <mergeCell ref="BD33:BF33"/>
    <mergeCell ref="BG33:BI33"/>
    <mergeCell ref="D34:I35"/>
    <mergeCell ref="J34:K34"/>
    <mergeCell ref="L34:N34"/>
    <mergeCell ref="O34:P34"/>
    <mergeCell ref="Q34:S34"/>
    <mergeCell ref="T34:U34"/>
    <mergeCell ref="AB33:AC33"/>
    <mergeCell ref="AD33:AH33"/>
    <mergeCell ref="AI33:AL33"/>
    <mergeCell ref="B31:C35"/>
    <mergeCell ref="D31:J31"/>
    <mergeCell ref="P31:R31"/>
    <mergeCell ref="S31:T31"/>
    <mergeCell ref="V31:W31"/>
    <mergeCell ref="V34:X34"/>
    <mergeCell ref="K31:O32"/>
    <mergeCell ref="BS30:BU30"/>
    <mergeCell ref="BV30:BX30"/>
    <mergeCell ref="BY30:CA30"/>
    <mergeCell ref="CB30:CD30"/>
    <mergeCell ref="CE30:CG30"/>
    <mergeCell ref="CH30:CJ30"/>
    <mergeCell ref="BA30:BC30"/>
    <mergeCell ref="BD30:BF30"/>
    <mergeCell ref="BG30:BI30"/>
    <mergeCell ref="BJ30:BL30"/>
    <mergeCell ref="BM30:BO30"/>
    <mergeCell ref="BP30:BR30"/>
    <mergeCell ref="AD30:AE30"/>
    <mergeCell ref="AF30:AH30"/>
    <mergeCell ref="AI30:AJ30"/>
    <mergeCell ref="AK30:AM30"/>
    <mergeCell ref="AX30:AZ30"/>
    <mergeCell ref="J30:K30"/>
    <mergeCell ref="L30:N30"/>
    <mergeCell ref="O30:P30"/>
    <mergeCell ref="Q30:S30"/>
    <mergeCell ref="T30:U30"/>
    <mergeCell ref="V30:X30"/>
    <mergeCell ref="Y30:Z30"/>
    <mergeCell ref="AA30:AC30"/>
    <mergeCell ref="BD29:BF29"/>
    <mergeCell ref="BG29:BI29"/>
    <mergeCell ref="BJ29:BL29"/>
    <mergeCell ref="BS28:BU28"/>
    <mergeCell ref="BV28:BX28"/>
    <mergeCell ref="Y29:Z29"/>
    <mergeCell ref="AA29:AC29"/>
    <mergeCell ref="AD29:AE29"/>
    <mergeCell ref="AF29:AH29"/>
    <mergeCell ref="AI29:AJ29"/>
    <mergeCell ref="AK29:AM29"/>
    <mergeCell ref="AX28:AZ28"/>
    <mergeCell ref="BA28:BC28"/>
    <mergeCell ref="BD28:BF28"/>
    <mergeCell ref="BG28:BI28"/>
    <mergeCell ref="D29:I30"/>
    <mergeCell ref="J29:K29"/>
    <mergeCell ref="L29:N29"/>
    <mergeCell ref="O29:P29"/>
    <mergeCell ref="Q29:S29"/>
    <mergeCell ref="T29:U29"/>
    <mergeCell ref="AB28:AC28"/>
    <mergeCell ref="AD28:AH28"/>
    <mergeCell ref="AI28:AL28"/>
    <mergeCell ref="B26:C30"/>
    <mergeCell ref="D26:J26"/>
    <mergeCell ref="P26:R26"/>
    <mergeCell ref="S26:T26"/>
    <mergeCell ref="V26:W26"/>
    <mergeCell ref="V29:X29"/>
    <mergeCell ref="K26:O27"/>
    <mergeCell ref="BS25:BU25"/>
    <mergeCell ref="BV25:BX25"/>
    <mergeCell ref="BY25:CA25"/>
    <mergeCell ref="CB25:CD25"/>
    <mergeCell ref="CE25:CG25"/>
    <mergeCell ref="CH25:CJ25"/>
    <mergeCell ref="BA25:BC25"/>
    <mergeCell ref="BD25:BF25"/>
    <mergeCell ref="BG25:BI25"/>
    <mergeCell ref="BJ25:BL25"/>
    <mergeCell ref="BM25:BO25"/>
    <mergeCell ref="BP25:BR25"/>
    <mergeCell ref="AD25:AE25"/>
    <mergeCell ref="AF25:AH25"/>
    <mergeCell ref="AI25:AJ25"/>
    <mergeCell ref="AK25:AM25"/>
    <mergeCell ref="AX25:AZ25"/>
    <mergeCell ref="J25:K25"/>
    <mergeCell ref="L25:N25"/>
    <mergeCell ref="O25:P25"/>
    <mergeCell ref="Q25:S25"/>
    <mergeCell ref="T25:U25"/>
    <mergeCell ref="V25:X25"/>
    <mergeCell ref="Y25:Z25"/>
    <mergeCell ref="AA25:AC25"/>
    <mergeCell ref="AX24:AZ24"/>
    <mergeCell ref="BA24:BC24"/>
    <mergeCell ref="BD24:BF24"/>
    <mergeCell ref="BG24:BI24"/>
    <mergeCell ref="BJ24:BL24"/>
    <mergeCell ref="BJ23:BL23"/>
    <mergeCell ref="BM23:BO23"/>
    <mergeCell ref="BP23:BR23"/>
    <mergeCell ref="BS23:BU23"/>
    <mergeCell ref="Y24:Z24"/>
    <mergeCell ref="AA24:AC24"/>
    <mergeCell ref="AD24:AE24"/>
    <mergeCell ref="AF24:AH24"/>
    <mergeCell ref="AI24:AJ24"/>
    <mergeCell ref="AK24:AM24"/>
    <mergeCell ref="AX23:AZ23"/>
    <mergeCell ref="BA23:BC23"/>
    <mergeCell ref="BD23:BF23"/>
    <mergeCell ref="BG23:BI23"/>
    <mergeCell ref="D24:I25"/>
    <mergeCell ref="J24:K24"/>
    <mergeCell ref="L24:N24"/>
    <mergeCell ref="O24:P24"/>
    <mergeCell ref="Q24:S24"/>
    <mergeCell ref="T24:U24"/>
    <mergeCell ref="AB23:AC23"/>
    <mergeCell ref="AD23:AH23"/>
    <mergeCell ref="AI23:AL23"/>
    <mergeCell ref="AB22:AH22"/>
    <mergeCell ref="AI22:AL22"/>
    <mergeCell ref="Y21:Z21"/>
    <mergeCell ref="AB21:AD21"/>
    <mergeCell ref="AE21:AF21"/>
    <mergeCell ref="AH21:AI21"/>
    <mergeCell ref="AK21:AL21"/>
    <mergeCell ref="B21:C25"/>
    <mergeCell ref="D21:J21"/>
    <mergeCell ref="P21:R21"/>
    <mergeCell ref="S21:T21"/>
    <mergeCell ref="V21:W21"/>
    <mergeCell ref="V24:X24"/>
    <mergeCell ref="CE17:CG17"/>
    <mergeCell ref="CH17:CJ17"/>
    <mergeCell ref="J20:K20"/>
    <mergeCell ref="L20:N20"/>
    <mergeCell ref="O20:P20"/>
    <mergeCell ref="Q20:S20"/>
    <mergeCell ref="T20:U20"/>
    <mergeCell ref="V20:X20"/>
    <mergeCell ref="Y20:Z20"/>
    <mergeCell ref="AA20:AC20"/>
    <mergeCell ref="BM17:BO17"/>
    <mergeCell ref="BP17:BR17"/>
    <mergeCell ref="BS17:BU17"/>
    <mergeCell ref="BV17:BX17"/>
    <mergeCell ref="BY17:CA17"/>
    <mergeCell ref="CB17:CD17"/>
    <mergeCell ref="AX17:AZ17"/>
    <mergeCell ref="BA17:BC17"/>
    <mergeCell ref="BD17:BF17"/>
    <mergeCell ref="BG17:BI17"/>
    <mergeCell ref="BJ17:BL17"/>
    <mergeCell ref="BG20:BI20"/>
    <mergeCell ref="BJ20:BL20"/>
    <mergeCell ref="BM20:BO20"/>
    <mergeCell ref="BP20:BR20"/>
    <mergeCell ref="BS20:BU20"/>
    <mergeCell ref="BV19:BX19"/>
    <mergeCell ref="BY19:CA19"/>
    <mergeCell ref="CB19:CD19"/>
    <mergeCell ref="CE19:CG19"/>
    <mergeCell ref="CH19:CJ19"/>
    <mergeCell ref="AX20:AZ20"/>
    <mergeCell ref="D19:I20"/>
    <mergeCell ref="J19:K19"/>
    <mergeCell ref="L19:N19"/>
    <mergeCell ref="O19:P19"/>
    <mergeCell ref="Q19:S19"/>
    <mergeCell ref="T19:U19"/>
    <mergeCell ref="BR16:BS16"/>
    <mergeCell ref="AB18:AC18"/>
    <mergeCell ref="AD18:AH18"/>
    <mergeCell ref="AI18:AL18"/>
    <mergeCell ref="AX16:AZ16"/>
    <mergeCell ref="BA16:BC16"/>
    <mergeCell ref="AB17:AH17"/>
    <mergeCell ref="AI17:AL17"/>
    <mergeCell ref="BJ16:BN16"/>
    <mergeCell ref="BO16:BQ16"/>
    <mergeCell ref="Y16:Z16"/>
    <mergeCell ref="AB16:AD16"/>
    <mergeCell ref="AE16:AF16"/>
    <mergeCell ref="AH16:AI16"/>
    <mergeCell ref="AK16:AL16"/>
    <mergeCell ref="BJ18:BL18"/>
    <mergeCell ref="BM18:BO18"/>
    <mergeCell ref="BP18:BR18"/>
    <mergeCell ref="AD20:AE20"/>
    <mergeCell ref="AF20:AH20"/>
    <mergeCell ref="AI20:AJ20"/>
    <mergeCell ref="AK20:AM20"/>
    <mergeCell ref="AX18:AZ18"/>
    <mergeCell ref="AS19:AS20"/>
    <mergeCell ref="AN18:AR18"/>
    <mergeCell ref="AN19:AR20"/>
    <mergeCell ref="AB11:AM12"/>
    <mergeCell ref="AX3:BG3"/>
    <mergeCell ref="BH3:BN3"/>
    <mergeCell ref="X10:AI10"/>
    <mergeCell ref="AX4:BG4"/>
    <mergeCell ref="BH4:BN4"/>
    <mergeCell ref="Z9:AC9"/>
    <mergeCell ref="AH9:AK9"/>
    <mergeCell ref="X4:AC4"/>
    <mergeCell ref="AA5:AE5"/>
    <mergeCell ref="AF5:AS5"/>
    <mergeCell ref="BS19:BU19"/>
    <mergeCell ref="AN17:AR17"/>
    <mergeCell ref="Y19:Z19"/>
    <mergeCell ref="AA19:AC19"/>
    <mergeCell ref="AD19:AE19"/>
    <mergeCell ref="AF19:AH19"/>
    <mergeCell ref="AI19:AJ19"/>
    <mergeCell ref="AK19:AM19"/>
    <mergeCell ref="BD16:BF16"/>
    <mergeCell ref="BG16:BI16"/>
    <mergeCell ref="D37:J37"/>
    <mergeCell ref="D42:J42"/>
    <mergeCell ref="D47:J47"/>
    <mergeCell ref="D52:J52"/>
    <mergeCell ref="D57:J57"/>
    <mergeCell ref="D62:J62"/>
    <mergeCell ref="D22:J22"/>
    <mergeCell ref="D27:J27"/>
    <mergeCell ref="D17:J17"/>
    <mergeCell ref="D32:J32"/>
    <mergeCell ref="AX1:BG1"/>
    <mergeCell ref="BH1:BN1"/>
    <mergeCell ref="AA6:AE6"/>
    <mergeCell ref="AF6:AS6"/>
    <mergeCell ref="AX2:BG2"/>
    <mergeCell ref="BH2:BN2"/>
    <mergeCell ref="B3:AS3"/>
    <mergeCell ref="T4:U4"/>
    <mergeCell ref="V4:W4"/>
    <mergeCell ref="B16:C20"/>
    <mergeCell ref="D16:J16"/>
    <mergeCell ref="P16:R16"/>
    <mergeCell ref="S16:T16"/>
    <mergeCell ref="V16:W16"/>
    <mergeCell ref="V19:X19"/>
    <mergeCell ref="K16:O17"/>
    <mergeCell ref="D13:J15"/>
    <mergeCell ref="AB13:AM15"/>
    <mergeCell ref="B11:C15"/>
    <mergeCell ref="D11:J12"/>
    <mergeCell ref="K11:O15"/>
    <mergeCell ref="P11:AA15"/>
  </mergeCells>
  <phoneticPr fontId="2"/>
  <dataValidations count="2">
    <dataValidation type="list" allowBlank="1" showInputMessage="1" showErrorMessage="1" sqref="AF6:AS6">
      <formula1>"幼稚園（未移行）,国立大学附属幼稚園,国立大学附属特別支援学校"</formula1>
    </dataValidation>
    <dataValidation type="list" allowBlank="1" showInputMessage="1" showErrorMessage="1" sqref="K21 K56 K16 K51 K26 K31 K36 K41 K46 K61">
      <formula1>"満3歳児,年少,年中,年長"</formula1>
    </dataValidation>
  </dataValidations>
  <printOptions horizontalCentered="1"/>
  <pageMargins left="0.25" right="0.25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月初入園</vt:lpstr>
      <vt:lpstr>月途中入園（異動）の場合</vt:lpstr>
      <vt:lpstr>月初入園!Print_Area</vt:lpstr>
      <vt:lpstr>'月途中入園（異動）の場合'!Print_Area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真悟</dc:creator>
  <cp:lastModifiedBy>加須市役所</cp:lastModifiedBy>
  <cp:lastPrinted>2019-08-08T03:00:58Z</cp:lastPrinted>
  <dcterms:created xsi:type="dcterms:W3CDTF">2019-08-07T08:12:08Z</dcterms:created>
  <dcterms:modified xsi:type="dcterms:W3CDTF">2019-09-13T02:25:13Z</dcterms:modified>
</cp:coreProperties>
</file>