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ksv001\10各課文書\273000_保育幼稚園課\(130)幼児教育・保育無償化\999.認定申請・請求様式　\03請求関係\"/>
    </mc:Choice>
  </mc:AlternateContent>
  <bookViews>
    <workbookView xWindow="-120" yWindow="-120" windowWidth="20730" windowHeight="11160"/>
  </bookViews>
  <sheets>
    <sheet name="請求書" sheetId="1" r:id="rId1"/>
    <sheet name="内訳書【月額契約】" sheetId="6" state="hidden" r:id="rId2"/>
    <sheet name="【満３歳児】内訳書" sheetId="7" r:id="rId3"/>
    <sheet name="【年少】内訳書" sheetId="12" r:id="rId4"/>
    <sheet name="【年中】内訳書" sheetId="13" r:id="rId5"/>
    <sheet name="【年長】内訳書" sheetId="14" r:id="rId6"/>
    <sheet name="年度途中退園" sheetId="10" r:id="rId7"/>
    <sheet name="内訳書【日額及び時間】" sheetId="5" r:id="rId8"/>
  </sheets>
  <externalReferences>
    <externalReference r:id="rId9"/>
  </externalReferences>
  <definedNames>
    <definedName name="_xlnm.Print_Area" localSheetId="3">【年少】内訳書!$A$1:$AE$162</definedName>
    <definedName name="_xlnm.Print_Area" localSheetId="4">【年中】内訳書!$A$1:$AE$162</definedName>
    <definedName name="_xlnm.Print_Area" localSheetId="5">【年長】内訳書!$A$1:$AE$162</definedName>
    <definedName name="_xlnm.Print_Area" localSheetId="2">【満３歳児】内訳書!$A$1:$AE$162</definedName>
    <definedName name="_xlnm.Print_Area" localSheetId="0">請求書!$A$1:$AO$43</definedName>
    <definedName name="_xlnm.Print_Area" localSheetId="1">内訳書【月額契約】!$A$1:$AP$75</definedName>
    <definedName name="_xlnm.Print_Area" localSheetId="7">内訳書【日額及び時間】!$A$1:$BF$45</definedName>
    <definedName name="_xlnm.Print_Area" localSheetId="6">年度途中退園!$A$1:$BF$63</definedName>
    <definedName name="公定価格">[1]保育単価表!$1:$1048576</definedName>
  </definedNames>
  <calcPr calcId="152511"/>
</workbook>
</file>

<file path=xl/calcChain.xml><?xml version="1.0" encoding="utf-8"?>
<calcChain xmlns="http://schemas.openxmlformats.org/spreadsheetml/2006/main">
  <c r="AW45" i="5" l="1"/>
  <c r="L162" i="14" l="1"/>
  <c r="Q161" i="14"/>
  <c r="X160" i="14"/>
  <c r="Q160" i="14"/>
  <c r="L160" i="14"/>
  <c r="Q159" i="14"/>
  <c r="X158" i="14"/>
  <c r="Q158" i="14"/>
  <c r="L158" i="14"/>
  <c r="Q157" i="14"/>
  <c r="X156" i="14"/>
  <c r="Q156" i="14"/>
  <c r="L156" i="14"/>
  <c r="Q155" i="14"/>
  <c r="X154" i="14"/>
  <c r="Q154" i="14"/>
  <c r="L154" i="14"/>
  <c r="Q153" i="14"/>
  <c r="X152" i="14"/>
  <c r="Q152" i="14"/>
  <c r="L152" i="14"/>
  <c r="Q151" i="14"/>
  <c r="X150" i="14"/>
  <c r="Q150" i="14"/>
  <c r="L150" i="14"/>
  <c r="Q149" i="14"/>
  <c r="X148" i="14"/>
  <c r="Q148" i="14"/>
  <c r="L148" i="14"/>
  <c r="Q147" i="14"/>
  <c r="X146" i="14"/>
  <c r="Q146" i="14"/>
  <c r="L146" i="14"/>
  <c r="Q145" i="14"/>
  <c r="X144" i="14"/>
  <c r="Q144" i="14"/>
  <c r="L144" i="14"/>
  <c r="Q143" i="14"/>
  <c r="X142" i="14"/>
  <c r="Q142" i="14"/>
  <c r="L142" i="14"/>
  <c r="Q141" i="14"/>
  <c r="X140" i="14"/>
  <c r="Q140" i="14"/>
  <c r="L140" i="14"/>
  <c r="Q139" i="14"/>
  <c r="X138" i="14"/>
  <c r="Q138" i="14"/>
  <c r="L138" i="14"/>
  <c r="Q137" i="14"/>
  <c r="X136" i="14"/>
  <c r="Q136" i="14"/>
  <c r="L136" i="14"/>
  <c r="Q135" i="14"/>
  <c r="X134" i="14"/>
  <c r="Q134" i="14"/>
  <c r="L134" i="14"/>
  <c r="Q133" i="14"/>
  <c r="X132" i="14"/>
  <c r="Q132" i="14"/>
  <c r="L132" i="14"/>
  <c r="Q131" i="14"/>
  <c r="X130" i="14"/>
  <c r="Q130" i="14"/>
  <c r="L130" i="14"/>
  <c r="Q129" i="14"/>
  <c r="X128" i="14"/>
  <c r="Q128" i="14"/>
  <c r="L128" i="14"/>
  <c r="Q127" i="14"/>
  <c r="X126" i="14"/>
  <c r="Q126" i="14"/>
  <c r="L126" i="14"/>
  <c r="Q125" i="14"/>
  <c r="X124" i="14"/>
  <c r="Q124" i="14"/>
  <c r="L124" i="14"/>
  <c r="B124" i="14"/>
  <c r="B126" i="14" s="1"/>
  <c r="B128" i="14" s="1"/>
  <c r="B130" i="14" s="1"/>
  <c r="B132" i="14" s="1"/>
  <c r="B134" i="14" s="1"/>
  <c r="B136" i="14" s="1"/>
  <c r="B138" i="14" s="1"/>
  <c r="B140" i="14" s="1"/>
  <c r="B142" i="14" s="1"/>
  <c r="B144" i="14" s="1"/>
  <c r="B146" i="14" s="1"/>
  <c r="B148" i="14" s="1"/>
  <c r="B150" i="14" s="1"/>
  <c r="B152" i="14" s="1"/>
  <c r="B154" i="14" s="1"/>
  <c r="B156" i="14" s="1"/>
  <c r="B158" i="14" s="1"/>
  <c r="B160" i="14" s="1"/>
  <c r="O162" i="14" s="1"/>
  <c r="Q123" i="14"/>
  <c r="V162" i="14" s="1"/>
  <c r="X122" i="14"/>
  <c r="Q122" i="14"/>
  <c r="L122" i="14"/>
  <c r="K118" i="14"/>
  <c r="S116" i="14"/>
  <c r="N116" i="14"/>
  <c r="Q114" i="14"/>
  <c r="L110" i="14"/>
  <c r="L108" i="14"/>
  <c r="Q107" i="14"/>
  <c r="X106" i="14"/>
  <c r="Q106" i="14"/>
  <c r="L106" i="14"/>
  <c r="Q105" i="14"/>
  <c r="X104" i="14"/>
  <c r="Q104" i="14"/>
  <c r="L104" i="14"/>
  <c r="Q103" i="14"/>
  <c r="X102" i="14"/>
  <c r="Q102" i="14"/>
  <c r="L102" i="14"/>
  <c r="Q101" i="14"/>
  <c r="X100" i="14"/>
  <c r="Q100" i="14"/>
  <c r="L100" i="14"/>
  <c r="Q99" i="14"/>
  <c r="X98" i="14"/>
  <c r="Q98" i="14"/>
  <c r="L98" i="14"/>
  <c r="Q97" i="14"/>
  <c r="X96" i="14"/>
  <c r="Q96" i="14"/>
  <c r="L96" i="14"/>
  <c r="Q95" i="14"/>
  <c r="X94" i="14"/>
  <c r="Q94" i="14"/>
  <c r="L94" i="14"/>
  <c r="Q93" i="14"/>
  <c r="X92" i="14"/>
  <c r="Q92" i="14"/>
  <c r="L92" i="14"/>
  <c r="Q91" i="14"/>
  <c r="X90" i="14"/>
  <c r="Q90" i="14"/>
  <c r="L90" i="14"/>
  <c r="Q89" i="14"/>
  <c r="X88" i="14"/>
  <c r="Q88" i="14"/>
  <c r="L88" i="14"/>
  <c r="Q87" i="14"/>
  <c r="X86" i="14"/>
  <c r="Q86" i="14"/>
  <c r="L86" i="14"/>
  <c r="Q85" i="14"/>
  <c r="X84" i="14"/>
  <c r="Q84" i="14"/>
  <c r="L84" i="14"/>
  <c r="Q83" i="14"/>
  <c r="X82" i="14"/>
  <c r="Q82" i="14"/>
  <c r="L82" i="14"/>
  <c r="Q81" i="14"/>
  <c r="X80" i="14"/>
  <c r="Q80" i="14"/>
  <c r="L80" i="14"/>
  <c r="Q79" i="14"/>
  <c r="X78" i="14"/>
  <c r="Q78" i="14"/>
  <c r="L78" i="14"/>
  <c r="Q77" i="14"/>
  <c r="X76" i="14"/>
  <c r="Q76" i="14"/>
  <c r="L76" i="14"/>
  <c r="Q75" i="14"/>
  <c r="X74" i="14"/>
  <c r="Q74" i="14"/>
  <c r="L74" i="14"/>
  <c r="Q73" i="14"/>
  <c r="X72" i="14"/>
  <c r="Q72" i="14"/>
  <c r="L72" i="14"/>
  <c r="Q71" i="14"/>
  <c r="X70" i="14"/>
  <c r="Q70" i="14"/>
  <c r="L70" i="14"/>
  <c r="B70" i="14"/>
  <c r="B72" i="14" s="1"/>
  <c r="B74" i="14" s="1"/>
  <c r="B76" i="14" s="1"/>
  <c r="B78" i="14" s="1"/>
  <c r="B80" i="14" s="1"/>
  <c r="B82" i="14" s="1"/>
  <c r="B84" i="14" s="1"/>
  <c r="B86" i="14" s="1"/>
  <c r="B88" i="14" s="1"/>
  <c r="B90" i="14" s="1"/>
  <c r="B92" i="14" s="1"/>
  <c r="B94" i="14" s="1"/>
  <c r="B96" i="14" s="1"/>
  <c r="B98" i="14" s="1"/>
  <c r="B100" i="14" s="1"/>
  <c r="B102" i="14" s="1"/>
  <c r="B104" i="14" s="1"/>
  <c r="B106" i="14" s="1"/>
  <c r="O108" i="14" s="1"/>
  <c r="Q69" i="14"/>
  <c r="V108" i="14" s="1"/>
  <c r="X68" i="14"/>
  <c r="Q68" i="14"/>
  <c r="L68" i="14"/>
  <c r="K64" i="14"/>
  <c r="S62" i="14"/>
  <c r="N62" i="14"/>
  <c r="Q60" i="14"/>
  <c r="L56" i="14"/>
  <c r="L162" i="13"/>
  <c r="Q161" i="13"/>
  <c r="X160" i="13"/>
  <c r="Q160" i="13"/>
  <c r="L160" i="13"/>
  <c r="Q159" i="13"/>
  <c r="X158" i="13"/>
  <c r="Q158" i="13"/>
  <c r="L158" i="13"/>
  <c r="Q157" i="13"/>
  <c r="X156" i="13"/>
  <c r="Q156" i="13"/>
  <c r="L156" i="13"/>
  <c r="Q155" i="13"/>
  <c r="X154" i="13"/>
  <c r="Q154" i="13"/>
  <c r="L154" i="13"/>
  <c r="Q153" i="13"/>
  <c r="X152" i="13"/>
  <c r="Q152" i="13"/>
  <c r="L152" i="13"/>
  <c r="Q151" i="13"/>
  <c r="X150" i="13"/>
  <c r="Q150" i="13"/>
  <c r="L150" i="13"/>
  <c r="Q149" i="13"/>
  <c r="X148" i="13"/>
  <c r="Q148" i="13"/>
  <c r="L148" i="13"/>
  <c r="Q147" i="13"/>
  <c r="X146" i="13"/>
  <c r="Q146" i="13"/>
  <c r="L146" i="13"/>
  <c r="Q145" i="13"/>
  <c r="X144" i="13"/>
  <c r="Q144" i="13"/>
  <c r="L144" i="13"/>
  <c r="Q143" i="13"/>
  <c r="X142" i="13"/>
  <c r="Q142" i="13"/>
  <c r="L142" i="13"/>
  <c r="Q141" i="13"/>
  <c r="X140" i="13"/>
  <c r="Q140" i="13"/>
  <c r="L140" i="13"/>
  <c r="Q139" i="13"/>
  <c r="X138" i="13"/>
  <c r="Q138" i="13"/>
  <c r="L138" i="13"/>
  <c r="Q137" i="13"/>
  <c r="X136" i="13"/>
  <c r="Q136" i="13"/>
  <c r="L136" i="13"/>
  <c r="Q135" i="13"/>
  <c r="X134" i="13"/>
  <c r="Q134" i="13"/>
  <c r="L134" i="13"/>
  <c r="Q133" i="13"/>
  <c r="X132" i="13"/>
  <c r="Q132" i="13"/>
  <c r="L132" i="13"/>
  <c r="Q131" i="13"/>
  <c r="X130" i="13"/>
  <c r="Q130" i="13"/>
  <c r="L130" i="13"/>
  <c r="Q129" i="13"/>
  <c r="X128" i="13"/>
  <c r="Q128" i="13"/>
  <c r="L128" i="13"/>
  <c r="Q127" i="13"/>
  <c r="X126" i="13"/>
  <c r="Q126" i="13"/>
  <c r="L126" i="13"/>
  <c r="Q125" i="13"/>
  <c r="X124" i="13"/>
  <c r="Q124" i="13"/>
  <c r="L124" i="13"/>
  <c r="B124" i="13"/>
  <c r="B126" i="13" s="1"/>
  <c r="B128" i="13" s="1"/>
  <c r="B130" i="13" s="1"/>
  <c r="B132" i="13" s="1"/>
  <c r="B134" i="13" s="1"/>
  <c r="B136" i="13" s="1"/>
  <c r="B138" i="13" s="1"/>
  <c r="B140" i="13" s="1"/>
  <c r="B142" i="13" s="1"/>
  <c r="B144" i="13" s="1"/>
  <c r="B146" i="13" s="1"/>
  <c r="B148" i="13" s="1"/>
  <c r="B150" i="13" s="1"/>
  <c r="B152" i="13" s="1"/>
  <c r="B154" i="13" s="1"/>
  <c r="B156" i="13" s="1"/>
  <c r="B158" i="13" s="1"/>
  <c r="B160" i="13" s="1"/>
  <c r="O162" i="13" s="1"/>
  <c r="Q123" i="13"/>
  <c r="V162" i="13" s="1"/>
  <c r="X122" i="13"/>
  <c r="Q122" i="13"/>
  <c r="L122" i="13"/>
  <c r="K118" i="13"/>
  <c r="S116" i="13"/>
  <c r="N116" i="13"/>
  <c r="Q114" i="13"/>
  <c r="L110" i="13"/>
  <c r="L108" i="13"/>
  <c r="Q107" i="13"/>
  <c r="X106" i="13"/>
  <c r="Q106" i="13"/>
  <c r="L106" i="13"/>
  <c r="Q105" i="13"/>
  <c r="X104" i="13"/>
  <c r="Q104" i="13"/>
  <c r="L104" i="13"/>
  <c r="Q103" i="13"/>
  <c r="X102" i="13"/>
  <c r="Q102" i="13"/>
  <c r="L102" i="13"/>
  <c r="Q101" i="13"/>
  <c r="X100" i="13"/>
  <c r="Q100" i="13"/>
  <c r="L100" i="13"/>
  <c r="Q99" i="13"/>
  <c r="X98" i="13"/>
  <c r="Q98" i="13"/>
  <c r="L98" i="13"/>
  <c r="Q97" i="13"/>
  <c r="X96" i="13"/>
  <c r="Q96" i="13"/>
  <c r="L96" i="13"/>
  <c r="Q95" i="13"/>
  <c r="X94" i="13"/>
  <c r="Q94" i="13"/>
  <c r="L94" i="13"/>
  <c r="Q93" i="13"/>
  <c r="X92" i="13"/>
  <c r="Q92" i="13"/>
  <c r="L92" i="13"/>
  <c r="Q91" i="13"/>
  <c r="X90" i="13"/>
  <c r="Q90" i="13"/>
  <c r="L90" i="13"/>
  <c r="Q89" i="13"/>
  <c r="X88" i="13"/>
  <c r="Q88" i="13"/>
  <c r="L88" i="13"/>
  <c r="Q87" i="13"/>
  <c r="X86" i="13"/>
  <c r="Q86" i="13"/>
  <c r="L86" i="13"/>
  <c r="Q85" i="13"/>
  <c r="X84" i="13"/>
  <c r="Q84" i="13"/>
  <c r="L84" i="13"/>
  <c r="Q83" i="13"/>
  <c r="X82" i="13"/>
  <c r="Q82" i="13"/>
  <c r="L82" i="13"/>
  <c r="Q81" i="13"/>
  <c r="X80" i="13"/>
  <c r="Q80" i="13"/>
  <c r="L80" i="13"/>
  <c r="Q79" i="13"/>
  <c r="X78" i="13"/>
  <c r="Q78" i="13"/>
  <c r="L78" i="13"/>
  <c r="Q77" i="13"/>
  <c r="X76" i="13"/>
  <c r="Q76" i="13"/>
  <c r="L76" i="13"/>
  <c r="Q75" i="13"/>
  <c r="X74" i="13"/>
  <c r="Q74" i="13"/>
  <c r="L74" i="13"/>
  <c r="Q73" i="13"/>
  <c r="X72" i="13"/>
  <c r="Q72" i="13"/>
  <c r="L72" i="13"/>
  <c r="Q71" i="13"/>
  <c r="X70" i="13"/>
  <c r="Q70" i="13"/>
  <c r="L70" i="13"/>
  <c r="B70" i="13"/>
  <c r="B72" i="13" s="1"/>
  <c r="B74" i="13" s="1"/>
  <c r="B76" i="13" s="1"/>
  <c r="B78" i="13" s="1"/>
  <c r="B80" i="13" s="1"/>
  <c r="B82" i="13" s="1"/>
  <c r="B84" i="13" s="1"/>
  <c r="B86" i="13" s="1"/>
  <c r="B88" i="13" s="1"/>
  <c r="B90" i="13" s="1"/>
  <c r="B92" i="13" s="1"/>
  <c r="B94" i="13" s="1"/>
  <c r="B96" i="13" s="1"/>
  <c r="B98" i="13" s="1"/>
  <c r="B100" i="13" s="1"/>
  <c r="B102" i="13" s="1"/>
  <c r="B104" i="13" s="1"/>
  <c r="B106" i="13" s="1"/>
  <c r="O108" i="13" s="1"/>
  <c r="Q69" i="13"/>
  <c r="V108" i="13" s="1"/>
  <c r="X68" i="13"/>
  <c r="Q68" i="13"/>
  <c r="L68" i="13"/>
  <c r="K64" i="13"/>
  <c r="S62" i="13"/>
  <c r="N62" i="13"/>
  <c r="Q60" i="13"/>
  <c r="L56" i="13"/>
  <c r="L162" i="12"/>
  <c r="Q161" i="12"/>
  <c r="X160" i="12"/>
  <c r="Q160" i="12"/>
  <c r="L160" i="12"/>
  <c r="Q159" i="12"/>
  <c r="X158" i="12"/>
  <c r="Q158" i="12"/>
  <c r="L158" i="12"/>
  <c r="Q157" i="12"/>
  <c r="X156" i="12"/>
  <c r="Q156" i="12"/>
  <c r="L156" i="12"/>
  <c r="Q155" i="12"/>
  <c r="X154" i="12"/>
  <c r="Q154" i="12"/>
  <c r="L154" i="12"/>
  <c r="Q153" i="12"/>
  <c r="X152" i="12"/>
  <c r="Q152" i="12"/>
  <c r="L152" i="12"/>
  <c r="Q151" i="12"/>
  <c r="X150" i="12"/>
  <c r="Q150" i="12"/>
  <c r="L150" i="12"/>
  <c r="Q149" i="12"/>
  <c r="X148" i="12"/>
  <c r="Q148" i="12"/>
  <c r="L148" i="12"/>
  <c r="Q147" i="12"/>
  <c r="X146" i="12"/>
  <c r="Q146" i="12"/>
  <c r="L146" i="12"/>
  <c r="Q145" i="12"/>
  <c r="X144" i="12"/>
  <c r="Q144" i="12"/>
  <c r="L144" i="12"/>
  <c r="Q143" i="12"/>
  <c r="X142" i="12"/>
  <c r="Q142" i="12"/>
  <c r="L142" i="12"/>
  <c r="Q141" i="12"/>
  <c r="X140" i="12"/>
  <c r="Q140" i="12"/>
  <c r="L140" i="12"/>
  <c r="Q139" i="12"/>
  <c r="X138" i="12"/>
  <c r="Q138" i="12"/>
  <c r="L138" i="12"/>
  <c r="Q137" i="12"/>
  <c r="X136" i="12"/>
  <c r="Q136" i="12"/>
  <c r="L136" i="12"/>
  <c r="Q135" i="12"/>
  <c r="X134" i="12"/>
  <c r="Q134" i="12"/>
  <c r="L134" i="12"/>
  <c r="Q133" i="12"/>
  <c r="X132" i="12"/>
  <c r="Q132" i="12"/>
  <c r="L132" i="12"/>
  <c r="Q131" i="12"/>
  <c r="X130" i="12"/>
  <c r="Q130" i="12"/>
  <c r="L130" i="12"/>
  <c r="Q129" i="12"/>
  <c r="X128" i="12"/>
  <c r="Q128" i="12"/>
  <c r="L128" i="12"/>
  <c r="Q127" i="12"/>
  <c r="X126" i="12"/>
  <c r="Q126" i="12"/>
  <c r="L126" i="12"/>
  <c r="Q125" i="12"/>
  <c r="X124" i="12"/>
  <c r="Q124" i="12"/>
  <c r="L124" i="12"/>
  <c r="B124" i="12"/>
  <c r="B126" i="12" s="1"/>
  <c r="B128" i="12" s="1"/>
  <c r="B130" i="12" s="1"/>
  <c r="B132" i="12" s="1"/>
  <c r="B134" i="12" s="1"/>
  <c r="B136" i="12" s="1"/>
  <c r="B138" i="12" s="1"/>
  <c r="B140" i="12" s="1"/>
  <c r="B142" i="12" s="1"/>
  <c r="B144" i="12" s="1"/>
  <c r="B146" i="12" s="1"/>
  <c r="B148" i="12" s="1"/>
  <c r="B150" i="12" s="1"/>
  <c r="B152" i="12" s="1"/>
  <c r="B154" i="12" s="1"/>
  <c r="B156" i="12" s="1"/>
  <c r="B158" i="12" s="1"/>
  <c r="B160" i="12" s="1"/>
  <c r="O162" i="12" s="1"/>
  <c r="Q123" i="12"/>
  <c r="V162" i="12" s="1"/>
  <c r="X122" i="12"/>
  <c r="Q122" i="12"/>
  <c r="L122" i="12"/>
  <c r="K118" i="12"/>
  <c r="S116" i="12"/>
  <c r="N116" i="12"/>
  <c r="Q114" i="12"/>
  <c r="L110" i="12"/>
  <c r="L108" i="12"/>
  <c r="Q107" i="12"/>
  <c r="X106" i="12"/>
  <c r="Q106" i="12"/>
  <c r="L106" i="12"/>
  <c r="Q105" i="12"/>
  <c r="X104" i="12"/>
  <c r="Q104" i="12"/>
  <c r="L104" i="12"/>
  <c r="Q103" i="12"/>
  <c r="X102" i="12"/>
  <c r="Q102" i="12"/>
  <c r="L102" i="12"/>
  <c r="Q101" i="12"/>
  <c r="X100" i="12"/>
  <c r="Q100" i="12"/>
  <c r="L100" i="12"/>
  <c r="Q99" i="12"/>
  <c r="X98" i="12"/>
  <c r="Q98" i="12"/>
  <c r="L98" i="12"/>
  <c r="Q97" i="12"/>
  <c r="X96" i="12"/>
  <c r="Q96" i="12"/>
  <c r="L96" i="12"/>
  <c r="Q95" i="12"/>
  <c r="X94" i="12"/>
  <c r="Q94" i="12"/>
  <c r="L94" i="12"/>
  <c r="Q93" i="12"/>
  <c r="X92" i="12"/>
  <c r="Q92" i="12"/>
  <c r="L92" i="12"/>
  <c r="Q91" i="12"/>
  <c r="X90" i="12"/>
  <c r="Q90" i="12"/>
  <c r="L90" i="12"/>
  <c r="Q89" i="12"/>
  <c r="X88" i="12"/>
  <c r="Q88" i="12"/>
  <c r="L88" i="12"/>
  <c r="Q87" i="12"/>
  <c r="X86" i="12"/>
  <c r="Q86" i="12"/>
  <c r="L86" i="12"/>
  <c r="Q85" i="12"/>
  <c r="X84" i="12"/>
  <c r="Q84" i="12"/>
  <c r="L84" i="12"/>
  <c r="Q83" i="12"/>
  <c r="X82" i="12"/>
  <c r="Q82" i="12"/>
  <c r="L82" i="12"/>
  <c r="Q81" i="12"/>
  <c r="X80" i="12"/>
  <c r="Q80" i="12"/>
  <c r="L80" i="12"/>
  <c r="Q79" i="12"/>
  <c r="X78" i="12"/>
  <c r="Q78" i="12"/>
  <c r="L78" i="12"/>
  <c r="Q77" i="12"/>
  <c r="X76" i="12"/>
  <c r="Q76" i="12"/>
  <c r="L76" i="12"/>
  <c r="Q75" i="12"/>
  <c r="X74" i="12"/>
  <c r="Q74" i="12"/>
  <c r="L74" i="12"/>
  <c r="B74" i="12"/>
  <c r="B76" i="12" s="1"/>
  <c r="B78" i="12" s="1"/>
  <c r="B80" i="12" s="1"/>
  <c r="B82" i="12" s="1"/>
  <c r="B84" i="12" s="1"/>
  <c r="B86" i="12" s="1"/>
  <c r="B88" i="12" s="1"/>
  <c r="B90" i="12" s="1"/>
  <c r="B92" i="12" s="1"/>
  <c r="B94" i="12" s="1"/>
  <c r="B96" i="12" s="1"/>
  <c r="B98" i="12" s="1"/>
  <c r="B100" i="12" s="1"/>
  <c r="B102" i="12" s="1"/>
  <c r="B104" i="12" s="1"/>
  <c r="B106" i="12" s="1"/>
  <c r="O108" i="12" s="1"/>
  <c r="Q73" i="12"/>
  <c r="X72" i="12"/>
  <c r="Q72" i="12"/>
  <c r="L72" i="12"/>
  <c r="B72" i="12"/>
  <c r="Q71" i="12"/>
  <c r="X70" i="12"/>
  <c r="Q70" i="12"/>
  <c r="L70" i="12"/>
  <c r="B70" i="12"/>
  <c r="Q69" i="12"/>
  <c r="V108" i="12" s="1"/>
  <c r="X68" i="12"/>
  <c r="Q68" i="12"/>
  <c r="L68" i="12"/>
  <c r="K64" i="12"/>
  <c r="S62" i="12"/>
  <c r="N62" i="12"/>
  <c r="Q60" i="12"/>
  <c r="L56" i="12"/>
  <c r="L14" i="7"/>
  <c r="L162" i="7"/>
  <c r="Q161" i="7"/>
  <c r="X160" i="7"/>
  <c r="Q160" i="7"/>
  <c r="L160" i="7"/>
  <c r="Q159" i="7"/>
  <c r="X158" i="7"/>
  <c r="Q158" i="7"/>
  <c r="L158" i="7"/>
  <c r="Q157" i="7"/>
  <c r="X156" i="7"/>
  <c r="Q156" i="7"/>
  <c r="L156" i="7"/>
  <c r="Q155" i="7"/>
  <c r="X154" i="7"/>
  <c r="Q154" i="7"/>
  <c r="L154" i="7"/>
  <c r="Q153" i="7"/>
  <c r="X152" i="7"/>
  <c r="Q152" i="7"/>
  <c r="L152" i="7"/>
  <c r="Q151" i="7"/>
  <c r="X150" i="7"/>
  <c r="Q150" i="7"/>
  <c r="L150" i="7"/>
  <c r="Q149" i="7"/>
  <c r="X148" i="7"/>
  <c r="Q148" i="7"/>
  <c r="L148" i="7"/>
  <c r="Q147" i="7"/>
  <c r="X146" i="7"/>
  <c r="Q146" i="7"/>
  <c r="L146" i="7"/>
  <c r="Q145" i="7"/>
  <c r="X144" i="7"/>
  <c r="Q144" i="7"/>
  <c r="L144" i="7"/>
  <c r="Q143" i="7"/>
  <c r="X142" i="7"/>
  <c r="Q142" i="7"/>
  <c r="L142" i="7"/>
  <c r="Q141" i="7"/>
  <c r="X140" i="7"/>
  <c r="Q140" i="7"/>
  <c r="L140" i="7"/>
  <c r="Q139" i="7"/>
  <c r="X138" i="7"/>
  <c r="Q138" i="7"/>
  <c r="L138" i="7"/>
  <c r="Q137" i="7"/>
  <c r="X136" i="7"/>
  <c r="Q136" i="7"/>
  <c r="L136" i="7"/>
  <c r="Q135" i="7"/>
  <c r="X134" i="7"/>
  <c r="Q134" i="7"/>
  <c r="L134" i="7"/>
  <c r="Q133" i="7"/>
  <c r="X132" i="7"/>
  <c r="Q132" i="7"/>
  <c r="L132" i="7"/>
  <c r="Q131" i="7"/>
  <c r="X130" i="7"/>
  <c r="Q130" i="7"/>
  <c r="L130" i="7"/>
  <c r="Q129" i="7"/>
  <c r="X128" i="7"/>
  <c r="Q128" i="7"/>
  <c r="L128" i="7"/>
  <c r="Q127" i="7"/>
  <c r="X126" i="7"/>
  <c r="Q126" i="7"/>
  <c r="L126" i="7"/>
  <c r="Q125" i="7"/>
  <c r="X124" i="7"/>
  <c r="Q124" i="7"/>
  <c r="L124" i="7"/>
  <c r="B124" i="7"/>
  <c r="B126" i="7" s="1"/>
  <c r="B128" i="7" s="1"/>
  <c r="B130" i="7" s="1"/>
  <c r="B132" i="7" s="1"/>
  <c r="B134" i="7" s="1"/>
  <c r="B136" i="7" s="1"/>
  <c r="B138" i="7" s="1"/>
  <c r="B140" i="7" s="1"/>
  <c r="B142" i="7" s="1"/>
  <c r="B144" i="7" s="1"/>
  <c r="B146" i="7" s="1"/>
  <c r="B148" i="7" s="1"/>
  <c r="B150" i="7" s="1"/>
  <c r="B152" i="7" s="1"/>
  <c r="B154" i="7" s="1"/>
  <c r="B156" i="7" s="1"/>
  <c r="B158" i="7" s="1"/>
  <c r="B160" i="7" s="1"/>
  <c r="O162" i="7" s="1"/>
  <c r="Q123" i="7"/>
  <c r="V162" i="7" s="1"/>
  <c r="X122" i="7"/>
  <c r="Q122" i="7"/>
  <c r="L122" i="7"/>
  <c r="K118" i="7"/>
  <c r="S116" i="7"/>
  <c r="N116" i="7"/>
  <c r="Q114" i="7"/>
  <c r="L110" i="7"/>
  <c r="K64" i="7"/>
  <c r="S62" i="7"/>
  <c r="N62" i="7"/>
  <c r="Q60" i="7"/>
  <c r="L56" i="7"/>
  <c r="B70" i="7"/>
  <c r="B72" i="7" s="1"/>
  <c r="B74" i="7" s="1"/>
  <c r="B76" i="7" s="1"/>
  <c r="B78" i="7" s="1"/>
  <c r="B80" i="7" s="1"/>
  <c r="B82" i="7" s="1"/>
  <c r="B84" i="7" s="1"/>
  <c r="B86" i="7" s="1"/>
  <c r="B88" i="7" s="1"/>
  <c r="B90" i="7" s="1"/>
  <c r="B92" i="7" s="1"/>
  <c r="B94" i="7" s="1"/>
  <c r="B96" i="7" s="1"/>
  <c r="B98" i="7" s="1"/>
  <c r="B100" i="7" s="1"/>
  <c r="B102" i="7" s="1"/>
  <c r="B104" i="7" s="1"/>
  <c r="B106" i="7" s="1"/>
  <c r="O108" i="7" s="1"/>
  <c r="L108" i="7"/>
  <c r="Q107" i="7"/>
  <c r="X106" i="7"/>
  <c r="Q106" i="7"/>
  <c r="L106" i="7"/>
  <c r="Q105" i="7"/>
  <c r="X104" i="7"/>
  <c r="Q104" i="7"/>
  <c r="L104" i="7"/>
  <c r="Q103" i="7"/>
  <c r="X102" i="7"/>
  <c r="Q102" i="7"/>
  <c r="L102" i="7"/>
  <c r="Q101" i="7"/>
  <c r="X100" i="7"/>
  <c r="Q100" i="7"/>
  <c r="L100" i="7"/>
  <c r="Q99" i="7"/>
  <c r="X98" i="7"/>
  <c r="Q98" i="7"/>
  <c r="L98" i="7"/>
  <c r="Q97" i="7"/>
  <c r="X96" i="7"/>
  <c r="Q96" i="7"/>
  <c r="L96" i="7"/>
  <c r="Q95" i="7"/>
  <c r="X94" i="7"/>
  <c r="Q94" i="7"/>
  <c r="L94" i="7"/>
  <c r="Q93" i="7"/>
  <c r="X92" i="7"/>
  <c r="Q92" i="7"/>
  <c r="L92" i="7"/>
  <c r="Q91" i="7"/>
  <c r="X90" i="7"/>
  <c r="Q90" i="7"/>
  <c r="L90" i="7"/>
  <c r="Q89" i="7"/>
  <c r="X88" i="7"/>
  <c r="Q88" i="7"/>
  <c r="L88" i="7"/>
  <c r="Q87" i="7"/>
  <c r="X86" i="7"/>
  <c r="Q86" i="7"/>
  <c r="L86" i="7"/>
  <c r="Q85" i="7"/>
  <c r="X84" i="7"/>
  <c r="Q84" i="7"/>
  <c r="L84" i="7"/>
  <c r="Q83" i="7"/>
  <c r="X82" i="7"/>
  <c r="Q82" i="7"/>
  <c r="L82" i="7"/>
  <c r="Q81" i="7"/>
  <c r="X80" i="7"/>
  <c r="Q80" i="7"/>
  <c r="L80" i="7"/>
  <c r="Q79" i="7"/>
  <c r="X78" i="7"/>
  <c r="Q78" i="7"/>
  <c r="L78" i="7"/>
  <c r="Q77" i="7"/>
  <c r="X76" i="7"/>
  <c r="Q76" i="7"/>
  <c r="L76" i="7"/>
  <c r="Q75" i="7"/>
  <c r="X74" i="7"/>
  <c r="Q74" i="7"/>
  <c r="L74" i="7"/>
  <c r="X72" i="7"/>
  <c r="Q72" i="7"/>
  <c r="Q73" i="7" s="1"/>
  <c r="L72" i="7"/>
  <c r="Q71" i="7"/>
  <c r="X70" i="7"/>
  <c r="Q70" i="7"/>
  <c r="L70" i="7"/>
  <c r="Q69" i="7"/>
  <c r="X68" i="7"/>
  <c r="Q68" i="7"/>
  <c r="L68" i="7"/>
  <c r="V108" i="7" l="1"/>
  <c r="BP38" i="10"/>
  <c r="BM37" i="10"/>
  <c r="BM38" i="10"/>
  <c r="BJ38" i="10"/>
  <c r="G38" i="10"/>
  <c r="CQ37" i="10"/>
  <c r="CN37" i="10"/>
  <c r="CK37" i="10"/>
  <c r="CH37" i="10"/>
  <c r="CE37" i="10"/>
  <c r="CB37" i="10"/>
  <c r="BY37" i="10"/>
  <c r="BV37" i="10"/>
  <c r="BS37" i="10"/>
  <c r="BP37" i="10"/>
  <c r="BJ37" i="10"/>
  <c r="CT37" i="10" s="1"/>
  <c r="AN36" i="10"/>
  <c r="AB36" i="10"/>
  <c r="U36" i="10"/>
  <c r="BV35" i="10"/>
  <c r="BP35" i="10"/>
  <c r="BM35" i="10"/>
  <c r="CN38" i="10" s="1"/>
  <c r="AW34" i="10"/>
  <c r="AW36" i="10" s="1"/>
  <c r="AN37" i="10" s="1"/>
  <c r="AN34" i="10"/>
  <c r="G33" i="10"/>
  <c r="CQ32" i="10"/>
  <c r="CN32" i="10"/>
  <c r="CK32" i="10"/>
  <c r="CH32" i="10"/>
  <c r="CE32" i="10"/>
  <c r="CB32" i="10"/>
  <c r="BY32" i="10"/>
  <c r="BV32" i="10"/>
  <c r="BS32" i="10"/>
  <c r="BP32" i="10"/>
  <c r="BM32" i="10"/>
  <c r="BJ32" i="10"/>
  <c r="CT32" i="10" s="1"/>
  <c r="AN31" i="10"/>
  <c r="AB31" i="10"/>
  <c r="U31" i="10"/>
  <c r="BV30" i="10"/>
  <c r="BP30" i="10"/>
  <c r="BM30" i="10"/>
  <c r="CN33" i="10" s="1"/>
  <c r="AW29" i="10"/>
  <c r="AW31" i="10" s="1"/>
  <c r="AN32" i="10" s="1"/>
  <c r="AN29" i="10"/>
  <c r="G28" i="10"/>
  <c r="CQ27" i="10"/>
  <c r="CN27" i="10"/>
  <c r="CK27" i="10"/>
  <c r="CH27" i="10"/>
  <c r="CE27" i="10"/>
  <c r="CB27" i="10"/>
  <c r="BY27" i="10"/>
  <c r="BV27" i="10"/>
  <c r="BS27" i="10"/>
  <c r="BP27" i="10"/>
  <c r="BM27" i="10"/>
  <c r="BJ27" i="10"/>
  <c r="CT27" i="10" s="1"/>
  <c r="AN26" i="10"/>
  <c r="AB26" i="10"/>
  <c r="U26" i="10"/>
  <c r="BV25" i="10"/>
  <c r="BP25" i="10"/>
  <c r="BM25" i="10"/>
  <c r="CN28" i="10" s="1"/>
  <c r="AW24" i="10"/>
  <c r="AW26" i="10" s="1"/>
  <c r="AN27" i="10" s="1"/>
  <c r="AN24" i="10"/>
  <c r="G23" i="10"/>
  <c r="CQ22" i="10"/>
  <c r="CN22" i="10"/>
  <c r="CK22" i="10"/>
  <c r="CH22" i="10"/>
  <c r="CE22" i="10"/>
  <c r="CB22" i="10"/>
  <c r="BY22" i="10"/>
  <c r="BV22" i="10"/>
  <c r="BS22" i="10"/>
  <c r="BP22" i="10"/>
  <c r="BM22" i="10"/>
  <c r="BJ22" i="10"/>
  <c r="CT22" i="10" s="1"/>
  <c r="AN21" i="10"/>
  <c r="AB21" i="10"/>
  <c r="U21" i="10"/>
  <c r="BV20" i="10"/>
  <c r="BP20" i="10"/>
  <c r="BM20" i="10"/>
  <c r="CN23" i="10" s="1"/>
  <c r="AW19" i="10"/>
  <c r="AW21" i="10" s="1"/>
  <c r="AN22" i="10" s="1"/>
  <c r="AN19" i="10"/>
  <c r="BP15" i="10"/>
  <c r="BJ17" i="10"/>
  <c r="CQ18" i="10"/>
  <c r="CN18" i="10"/>
  <c r="CK18" i="10"/>
  <c r="CH18" i="10"/>
  <c r="CE18" i="10"/>
  <c r="CB18" i="10"/>
  <c r="BY18" i="10"/>
  <c r="BV18" i="10"/>
  <c r="BS18" i="10"/>
  <c r="BP18" i="10"/>
  <c r="BM18" i="10"/>
  <c r="BJ18" i="10"/>
  <c r="CQ17" i="10"/>
  <c r="CN17" i="10"/>
  <c r="CK17" i="10"/>
  <c r="CH17" i="10"/>
  <c r="CE17" i="10"/>
  <c r="CB17" i="10"/>
  <c r="BY17" i="10"/>
  <c r="BV17" i="10"/>
  <c r="BS17" i="10"/>
  <c r="BP17" i="10"/>
  <c r="BM17" i="10"/>
  <c r="CT17" i="10"/>
  <c r="BS38" i="10" l="1"/>
  <c r="BY38" i="10"/>
  <c r="CE38" i="10"/>
  <c r="CK38" i="10"/>
  <c r="CQ38" i="10"/>
  <c r="AN35" i="10"/>
  <c r="AN38" i="10" s="1"/>
  <c r="BV38" i="10"/>
  <c r="CB38" i="10"/>
  <c r="CH38" i="10"/>
  <c r="BM33" i="10"/>
  <c r="BS33" i="10"/>
  <c r="BY33" i="10"/>
  <c r="CE33" i="10"/>
  <c r="CK33" i="10"/>
  <c r="CQ33" i="10"/>
  <c r="AN30" i="10"/>
  <c r="AN33" i="10" s="1"/>
  <c r="BJ33" i="10"/>
  <c r="BP33" i="10"/>
  <c r="BV33" i="10"/>
  <c r="CB33" i="10"/>
  <c r="CH33" i="10"/>
  <c r="BM28" i="10"/>
  <c r="BS28" i="10"/>
  <c r="BY28" i="10"/>
  <c r="CE28" i="10"/>
  <c r="CK28" i="10"/>
  <c r="CQ28" i="10"/>
  <c r="AN25" i="10"/>
  <c r="AN28" i="10" s="1"/>
  <c r="BJ28" i="10"/>
  <c r="BP28" i="10"/>
  <c r="BV28" i="10"/>
  <c r="CB28" i="10"/>
  <c r="CH28" i="10"/>
  <c r="BM23" i="10"/>
  <c r="BS23" i="10"/>
  <c r="BY23" i="10"/>
  <c r="CE23" i="10"/>
  <c r="CK23" i="10"/>
  <c r="CQ23" i="10"/>
  <c r="AN20" i="10"/>
  <c r="AN23" i="10" s="1"/>
  <c r="BJ23" i="10"/>
  <c r="BP23" i="10"/>
  <c r="BV23" i="10"/>
  <c r="CB23" i="10"/>
  <c r="CH23" i="10"/>
  <c r="CT18" i="10"/>
  <c r="CT38" i="10" l="1"/>
  <c r="CT33" i="10"/>
  <c r="CT28" i="10"/>
  <c r="CT23" i="10"/>
  <c r="P63" i="10" l="1"/>
  <c r="P59" i="10"/>
  <c r="P55" i="10"/>
  <c r="P51" i="10"/>
  <c r="P47" i="10"/>
  <c r="AK44" i="10"/>
  <c r="AB44" i="10"/>
  <c r="G18" i="10"/>
  <c r="AW14" i="10"/>
  <c r="AB46" i="10" l="1"/>
  <c r="U16" i="10"/>
  <c r="AW16" i="10" s="1"/>
  <c r="BN9" i="10"/>
  <c r="BN10" i="10"/>
  <c r="BN8" i="10"/>
  <c r="BN7" i="10"/>
  <c r="BJ10" i="10"/>
  <c r="BJ9" i="10"/>
  <c r="BJ8" i="10"/>
  <c r="BJ7" i="10"/>
  <c r="O54" i="14"/>
  <c r="L54" i="14"/>
  <c r="Q53" i="14"/>
  <c r="X52" i="14"/>
  <c r="Q52" i="14"/>
  <c r="L52" i="14"/>
  <c r="Q51" i="14"/>
  <c r="X50" i="14"/>
  <c r="Q50" i="14"/>
  <c r="L50" i="14"/>
  <c r="Q49" i="14"/>
  <c r="X48" i="14"/>
  <c r="Q48" i="14"/>
  <c r="L48" i="14"/>
  <c r="Q47" i="14"/>
  <c r="X46" i="14"/>
  <c r="Q46" i="14"/>
  <c r="L46" i="14"/>
  <c r="Q45" i="14"/>
  <c r="X44" i="14"/>
  <c r="Q44" i="14"/>
  <c r="L44" i="14"/>
  <c r="Q43" i="14"/>
  <c r="X42" i="14"/>
  <c r="Q42" i="14"/>
  <c r="L42" i="14"/>
  <c r="Q41" i="14"/>
  <c r="X40" i="14"/>
  <c r="Q40" i="14"/>
  <c r="L40" i="14"/>
  <c r="Q39" i="14"/>
  <c r="X38" i="14"/>
  <c r="Q38" i="14"/>
  <c r="L38" i="14"/>
  <c r="Q37" i="14"/>
  <c r="X36" i="14"/>
  <c r="Q36" i="14"/>
  <c r="L36" i="14"/>
  <c r="Q35" i="14"/>
  <c r="X34" i="14"/>
  <c r="Q34" i="14"/>
  <c r="L34" i="14"/>
  <c r="Q33" i="14"/>
  <c r="X32" i="14"/>
  <c r="Q32" i="14"/>
  <c r="L32" i="14"/>
  <c r="Q31" i="14"/>
  <c r="X30" i="14"/>
  <c r="Q30" i="14"/>
  <c r="L30" i="14"/>
  <c r="Q29" i="14"/>
  <c r="X28" i="14"/>
  <c r="Q28" i="14"/>
  <c r="L28" i="14"/>
  <c r="Q27" i="14"/>
  <c r="X26" i="14"/>
  <c r="Q26" i="14"/>
  <c r="L26" i="14"/>
  <c r="Q25" i="14"/>
  <c r="X24" i="14"/>
  <c r="Q24" i="14"/>
  <c r="L24" i="14"/>
  <c r="Q23" i="14"/>
  <c r="X22" i="14"/>
  <c r="Q22" i="14"/>
  <c r="L22" i="14"/>
  <c r="Q21" i="14"/>
  <c r="X20" i="14"/>
  <c r="Q20" i="14"/>
  <c r="L20" i="14"/>
  <c r="Q19" i="14"/>
  <c r="X18" i="14"/>
  <c r="Q18" i="14"/>
  <c r="L18" i="14"/>
  <c r="Q17" i="14"/>
  <c r="X16" i="14"/>
  <c r="Q16" i="14"/>
  <c r="L16" i="14"/>
  <c r="Q15" i="14"/>
  <c r="V54" i="14" s="1"/>
  <c r="X14" i="14"/>
  <c r="Q14" i="14"/>
  <c r="L14" i="14"/>
  <c r="O54" i="13"/>
  <c r="L54" i="13"/>
  <c r="Q53" i="13"/>
  <c r="X52" i="13"/>
  <c r="Q52" i="13"/>
  <c r="L52" i="13"/>
  <c r="Q51" i="13"/>
  <c r="X50" i="13"/>
  <c r="Q50" i="13"/>
  <c r="L50" i="13"/>
  <c r="Q49" i="13"/>
  <c r="X48" i="13"/>
  <c r="Q48" i="13"/>
  <c r="L48" i="13"/>
  <c r="Q47" i="13"/>
  <c r="X46" i="13"/>
  <c r="Q46" i="13"/>
  <c r="L46" i="13"/>
  <c r="Q45" i="13"/>
  <c r="X44" i="13"/>
  <c r="Q44" i="13"/>
  <c r="L44" i="13"/>
  <c r="Q43" i="13"/>
  <c r="X42" i="13"/>
  <c r="Q42" i="13"/>
  <c r="L42" i="13"/>
  <c r="Q41" i="13"/>
  <c r="X40" i="13"/>
  <c r="Q40" i="13"/>
  <c r="L40" i="13"/>
  <c r="Q39" i="13"/>
  <c r="X38" i="13"/>
  <c r="Q38" i="13"/>
  <c r="L38" i="13"/>
  <c r="Q37" i="13"/>
  <c r="X36" i="13"/>
  <c r="Q36" i="13"/>
  <c r="L36" i="13"/>
  <c r="Q35" i="13"/>
  <c r="X34" i="13"/>
  <c r="Q34" i="13"/>
  <c r="L34" i="13"/>
  <c r="Q33" i="13"/>
  <c r="X32" i="13"/>
  <c r="Q32" i="13"/>
  <c r="L32" i="13"/>
  <c r="Q31" i="13"/>
  <c r="X30" i="13"/>
  <c r="Q30" i="13"/>
  <c r="L30" i="13"/>
  <c r="Q29" i="13"/>
  <c r="X28" i="13"/>
  <c r="Q28" i="13"/>
  <c r="L28" i="13"/>
  <c r="Q27" i="13"/>
  <c r="X26" i="13"/>
  <c r="Q26" i="13"/>
  <c r="L26" i="13"/>
  <c r="Q25" i="13"/>
  <c r="X24" i="13"/>
  <c r="Q24" i="13"/>
  <c r="L24" i="13"/>
  <c r="Q23" i="13"/>
  <c r="X22" i="13"/>
  <c r="Q22" i="13"/>
  <c r="L22" i="13"/>
  <c r="Q21" i="13"/>
  <c r="X20" i="13"/>
  <c r="Q20" i="13"/>
  <c r="L20" i="13"/>
  <c r="Q19" i="13"/>
  <c r="X18" i="13"/>
  <c r="Q18" i="13"/>
  <c r="L18" i="13"/>
  <c r="Q17" i="13"/>
  <c r="X16" i="13"/>
  <c r="Q16" i="13"/>
  <c r="L16" i="13"/>
  <c r="X14" i="13"/>
  <c r="Q14" i="13"/>
  <c r="Q15" i="13" s="1"/>
  <c r="V54" i="13" s="1"/>
  <c r="L14" i="13"/>
  <c r="O54" i="12"/>
  <c r="L54" i="12"/>
  <c r="Q53" i="12"/>
  <c r="X52" i="12"/>
  <c r="Q52" i="12"/>
  <c r="L52" i="12"/>
  <c r="Q51" i="12"/>
  <c r="X50" i="12"/>
  <c r="Q50" i="12"/>
  <c r="L50" i="12"/>
  <c r="Q49" i="12"/>
  <c r="X48" i="12"/>
  <c r="Q48" i="12"/>
  <c r="L48" i="12"/>
  <c r="Q47" i="12"/>
  <c r="X46" i="12"/>
  <c r="Q46" i="12"/>
  <c r="L46" i="12"/>
  <c r="Q45" i="12"/>
  <c r="X44" i="12"/>
  <c r="Q44" i="12"/>
  <c r="L44" i="12"/>
  <c r="Q43" i="12"/>
  <c r="X42" i="12"/>
  <c r="Q42" i="12"/>
  <c r="L42" i="12"/>
  <c r="Q41" i="12"/>
  <c r="X40" i="12"/>
  <c r="Q40" i="12"/>
  <c r="L40" i="12"/>
  <c r="Q39" i="12"/>
  <c r="X38" i="12"/>
  <c r="Q38" i="12"/>
  <c r="L38" i="12"/>
  <c r="Q37" i="12"/>
  <c r="X36" i="12"/>
  <c r="Q36" i="12"/>
  <c r="L36" i="12"/>
  <c r="Q35" i="12"/>
  <c r="X34" i="12"/>
  <c r="Q34" i="12"/>
  <c r="L34" i="12"/>
  <c r="Q33" i="12"/>
  <c r="X32" i="12"/>
  <c r="Q32" i="12"/>
  <c r="L32" i="12"/>
  <c r="Q31" i="12"/>
  <c r="X30" i="12"/>
  <c r="Q30" i="12"/>
  <c r="L30" i="12"/>
  <c r="Q29" i="12"/>
  <c r="X28" i="12"/>
  <c r="Q28" i="12"/>
  <c r="L28" i="12"/>
  <c r="Q27" i="12"/>
  <c r="X26" i="12"/>
  <c r="Q26" i="12"/>
  <c r="L26" i="12"/>
  <c r="Q25" i="12"/>
  <c r="X24" i="12"/>
  <c r="Q24" i="12"/>
  <c r="L24" i="12"/>
  <c r="Q23" i="12"/>
  <c r="X22" i="12"/>
  <c r="Q22" i="12"/>
  <c r="L22" i="12"/>
  <c r="Q21" i="12"/>
  <c r="X20" i="12"/>
  <c r="Q20" i="12"/>
  <c r="L20" i="12"/>
  <c r="Q19" i="12"/>
  <c r="X18" i="12"/>
  <c r="Q18" i="12"/>
  <c r="L18" i="12"/>
  <c r="Q17" i="12"/>
  <c r="X16" i="12"/>
  <c r="Q16" i="12"/>
  <c r="L16" i="12"/>
  <c r="Q15" i="12"/>
  <c r="V54" i="12" s="1"/>
  <c r="X14" i="12"/>
  <c r="Q14" i="12"/>
  <c r="L14" i="12"/>
  <c r="Q53" i="7"/>
  <c r="X52" i="7"/>
  <c r="Q52" i="7"/>
  <c r="L52" i="7"/>
  <c r="Q51" i="7"/>
  <c r="X50" i="7"/>
  <c r="Q50" i="7"/>
  <c r="L50" i="7"/>
  <c r="Q49" i="7"/>
  <c r="X48" i="7"/>
  <c r="Q48" i="7"/>
  <c r="L48" i="7"/>
  <c r="Q47" i="7"/>
  <c r="X46" i="7"/>
  <c r="Q46" i="7"/>
  <c r="L46" i="7"/>
  <c r="Q45" i="7"/>
  <c r="X44" i="7"/>
  <c r="Q44" i="7"/>
  <c r="L44" i="7"/>
  <c r="Q43" i="7"/>
  <c r="X42" i="7"/>
  <c r="Q42" i="7"/>
  <c r="L42" i="7"/>
  <c r="Q41" i="7"/>
  <c r="X40" i="7"/>
  <c r="Q40" i="7"/>
  <c r="L40" i="7"/>
  <c r="Q39" i="7"/>
  <c r="X38" i="7"/>
  <c r="Q38" i="7"/>
  <c r="L38" i="7"/>
  <c r="Q37" i="7"/>
  <c r="X36" i="7"/>
  <c r="Q36" i="7"/>
  <c r="L36" i="7"/>
  <c r="Q35" i="7"/>
  <c r="X34" i="7"/>
  <c r="Q34" i="7"/>
  <c r="L34" i="7"/>
  <c r="Q33" i="7"/>
  <c r="X32" i="7"/>
  <c r="Q32" i="7"/>
  <c r="L32" i="7"/>
  <c r="Q31" i="7"/>
  <c r="X30" i="7"/>
  <c r="Q30" i="7"/>
  <c r="L30" i="7"/>
  <c r="Q29" i="7"/>
  <c r="X28" i="7"/>
  <c r="Q28" i="7"/>
  <c r="L28" i="7"/>
  <c r="Q27" i="7"/>
  <c r="X26" i="7"/>
  <c r="Q26" i="7"/>
  <c r="L26" i="7"/>
  <c r="Q25" i="7"/>
  <c r="X24" i="7"/>
  <c r="Q24" i="7"/>
  <c r="L24" i="7"/>
  <c r="Q23" i="7"/>
  <c r="X22" i="7"/>
  <c r="Q22" i="7"/>
  <c r="L22" i="7"/>
  <c r="Q21" i="7"/>
  <c r="X20" i="7"/>
  <c r="Q20" i="7"/>
  <c r="L20" i="7"/>
  <c r="Q19" i="7"/>
  <c r="X18" i="7"/>
  <c r="Q18" i="7"/>
  <c r="L18" i="7"/>
  <c r="X16" i="7"/>
  <c r="Q16" i="7"/>
  <c r="L16" i="7"/>
  <c r="X14" i="7"/>
  <c r="Q14" i="7"/>
  <c r="Q15" i="7" l="1"/>
  <c r="Q17" i="7"/>
  <c r="V54" i="7" s="1"/>
  <c r="BV15" i="10"/>
  <c r="AN14" i="10"/>
  <c r="AN15" i="10" s="1"/>
  <c r="AK60" i="10"/>
  <c r="AB60" i="10"/>
  <c r="AK56" i="10"/>
  <c r="AB56" i="10"/>
  <c r="AK52" i="10"/>
  <c r="AB52" i="10"/>
  <c r="AK48" i="10"/>
  <c r="AB48" i="10"/>
  <c r="AB50" i="10" l="1"/>
  <c r="AB58" i="10"/>
  <c r="AB54" i="10"/>
  <c r="AB62" i="10"/>
  <c r="B16" i="14"/>
  <c r="B18" i="14" s="1"/>
  <c r="B20" i="14" s="1"/>
  <c r="B22" i="14" s="1"/>
  <c r="B24" i="14" s="1"/>
  <c r="B26" i="14" s="1"/>
  <c r="B28" i="14" s="1"/>
  <c r="B30" i="14" s="1"/>
  <c r="B32" i="14" s="1"/>
  <c r="B34" i="14" s="1"/>
  <c r="B36" i="14" s="1"/>
  <c r="B38" i="14" s="1"/>
  <c r="B40" i="14" s="1"/>
  <c r="B42" i="14" s="1"/>
  <c r="B44" i="14" s="1"/>
  <c r="B46" i="14" s="1"/>
  <c r="B48" i="14" s="1"/>
  <c r="B50" i="14" s="1"/>
  <c r="B52" i="14" s="1"/>
  <c r="Q5" i="14"/>
  <c r="Q4" i="14"/>
  <c r="Q3" i="14"/>
  <c r="R2" i="14"/>
  <c r="N2" i="14"/>
  <c r="B16" i="13"/>
  <c r="B18" i="13" s="1"/>
  <c r="B20" i="13" s="1"/>
  <c r="B22" i="13" s="1"/>
  <c r="B24" i="13" s="1"/>
  <c r="B26" i="13" s="1"/>
  <c r="B28" i="13" s="1"/>
  <c r="B30" i="13" s="1"/>
  <c r="B32" i="13" s="1"/>
  <c r="B34" i="13" s="1"/>
  <c r="B36" i="13" s="1"/>
  <c r="B38" i="13" s="1"/>
  <c r="B40" i="13" s="1"/>
  <c r="B42" i="13" s="1"/>
  <c r="B44" i="13" s="1"/>
  <c r="B46" i="13" s="1"/>
  <c r="B48" i="13" s="1"/>
  <c r="B50" i="13" s="1"/>
  <c r="B52" i="13" s="1"/>
  <c r="Q5" i="13"/>
  <c r="Q4" i="13"/>
  <c r="Q3" i="13"/>
  <c r="R2" i="13"/>
  <c r="N2" i="13"/>
  <c r="B16" i="12"/>
  <c r="B18" i="12" s="1"/>
  <c r="B20" i="12" s="1"/>
  <c r="B22" i="12" s="1"/>
  <c r="B24" i="12" s="1"/>
  <c r="B26" i="12" s="1"/>
  <c r="B28" i="12" s="1"/>
  <c r="B30" i="12" s="1"/>
  <c r="B32" i="12" s="1"/>
  <c r="B34" i="12" s="1"/>
  <c r="B36" i="12" s="1"/>
  <c r="B38" i="12" s="1"/>
  <c r="B40" i="12" s="1"/>
  <c r="B42" i="12" s="1"/>
  <c r="B44" i="12" s="1"/>
  <c r="B46" i="12" s="1"/>
  <c r="B48" i="12" s="1"/>
  <c r="B50" i="12" s="1"/>
  <c r="B52" i="12" s="1"/>
  <c r="Q5" i="12"/>
  <c r="Q4" i="12"/>
  <c r="Q3" i="12"/>
  <c r="R2" i="12"/>
  <c r="N2" i="12"/>
  <c r="R110" i="13" l="1"/>
  <c r="R56" i="13"/>
  <c r="R56" i="12"/>
  <c r="R110" i="12"/>
  <c r="R110" i="14"/>
  <c r="R56" i="14"/>
  <c r="N110" i="13"/>
  <c r="N56" i="13"/>
  <c r="N110" i="12"/>
  <c r="N56" i="12"/>
  <c r="N56" i="14"/>
  <c r="N110" i="14"/>
  <c r="Q57" i="14"/>
  <c r="Q111" i="14"/>
  <c r="Q57" i="13"/>
  <c r="Q111" i="13"/>
  <c r="Q58" i="14"/>
  <c r="Q112" i="14"/>
  <c r="Q112" i="13"/>
  <c r="Q58" i="13"/>
  <c r="Q113" i="13"/>
  <c r="Q59" i="13"/>
  <c r="Q113" i="14"/>
  <c r="Q59" i="14"/>
  <c r="Q112" i="12"/>
  <c r="Q58" i="12"/>
  <c r="Q57" i="12"/>
  <c r="Q111" i="12"/>
  <c r="Q59" i="12"/>
  <c r="Q113" i="12"/>
  <c r="AB16" i="10"/>
  <c r="AB40" i="10" l="1"/>
  <c r="BM15" i="10" l="1"/>
  <c r="AN16" i="10" l="1"/>
  <c r="AN17" i="10" s="1"/>
  <c r="AN18" i="10" l="1"/>
  <c r="AN8" i="10" s="1"/>
  <c r="B16" i="7" l="1"/>
  <c r="B18" i="7" s="1"/>
  <c r="B20" i="7" s="1"/>
  <c r="B22" i="7" s="1"/>
  <c r="B24" i="7" s="1"/>
  <c r="B26" i="7" s="1"/>
  <c r="B28" i="7" s="1"/>
  <c r="B30" i="7" s="1"/>
  <c r="B32" i="7" s="1"/>
  <c r="B34" i="7" s="1"/>
  <c r="B36" i="7" s="1"/>
  <c r="B38" i="7" s="1"/>
  <c r="B40" i="7" s="1"/>
  <c r="B42" i="7" s="1"/>
  <c r="B44" i="7" s="1"/>
  <c r="B46" i="7" s="1"/>
  <c r="B48" i="7" s="1"/>
  <c r="B50" i="7" s="1"/>
  <c r="B52" i="7" s="1"/>
  <c r="O54" i="7" s="1"/>
  <c r="Q5" i="7" l="1"/>
  <c r="Q4" i="7"/>
  <c r="Q112" i="7" l="1"/>
  <c r="Q58" i="7"/>
  <c r="Q59" i="7"/>
  <c r="Q113" i="7"/>
  <c r="AP5" i="10"/>
  <c r="AP5" i="5"/>
  <c r="Q3" i="7"/>
  <c r="J33" i="1"/>
  <c r="G33" i="1"/>
  <c r="Q111" i="7" l="1"/>
  <c r="Q57" i="7"/>
  <c r="AY8" i="6"/>
  <c r="AY7" i="6"/>
  <c r="L54" i="7"/>
  <c r="R2" i="7"/>
  <c r="N2" i="7"/>
  <c r="AP45" i="5"/>
  <c r="AM45" i="5"/>
  <c r="W75" i="6"/>
  <c r="Z75" i="6"/>
  <c r="AG42" i="5"/>
  <c r="AN40" i="5" s="1"/>
  <c r="AN41" i="5" s="1"/>
  <c r="AW41" i="5"/>
  <c r="AG39" i="5"/>
  <c r="AW38" i="5"/>
  <c r="AN37" i="5"/>
  <c r="AN38" i="5" s="1"/>
  <c r="AG36" i="5"/>
  <c r="AW35" i="5"/>
  <c r="AN34" i="5"/>
  <c r="AN35" i="5" s="1"/>
  <c r="AG33" i="5"/>
  <c r="AW32" i="5"/>
  <c r="AN31" i="5"/>
  <c r="AN32" i="5" s="1"/>
  <c r="AG30" i="5"/>
  <c r="AW29" i="5"/>
  <c r="AN28" i="5"/>
  <c r="AN29" i="5" s="1"/>
  <c r="AG27" i="5"/>
  <c r="AW26" i="5"/>
  <c r="AN25" i="5"/>
  <c r="AN26" i="5" s="1"/>
  <c r="AG24" i="5"/>
  <c r="AW23" i="5"/>
  <c r="AN22" i="5"/>
  <c r="AN23" i="5" s="1"/>
  <c r="AG21" i="5"/>
  <c r="AW20" i="5"/>
  <c r="AN19" i="5"/>
  <c r="AN20" i="5" s="1"/>
  <c r="AG18" i="5"/>
  <c r="AW17" i="5"/>
  <c r="AN16" i="5"/>
  <c r="AN17" i="5" s="1"/>
  <c r="AN18" i="5" s="1"/>
  <c r="AW14" i="5"/>
  <c r="AI16" i="6"/>
  <c r="AI17" i="6"/>
  <c r="AI13" i="6"/>
  <c r="AI14" i="6"/>
  <c r="AI71" i="6"/>
  <c r="AI70" i="6"/>
  <c r="AI68" i="6"/>
  <c r="AI67" i="6"/>
  <c r="AI65" i="6"/>
  <c r="AI64" i="6"/>
  <c r="AI62" i="6"/>
  <c r="AI61" i="6"/>
  <c r="AI59" i="6"/>
  <c r="AI58" i="6"/>
  <c r="AI56" i="6"/>
  <c r="AI55" i="6"/>
  <c r="AI53" i="6"/>
  <c r="AI52" i="6"/>
  <c r="AI50" i="6"/>
  <c r="AI49" i="6"/>
  <c r="AI47" i="6"/>
  <c r="AI46" i="6"/>
  <c r="AI44" i="6"/>
  <c r="AI43" i="6"/>
  <c r="AI41" i="6"/>
  <c r="AI40" i="6"/>
  <c r="AI38" i="6"/>
  <c r="AI37" i="6"/>
  <c r="AI35" i="6"/>
  <c r="AI34" i="6"/>
  <c r="AI32" i="6"/>
  <c r="AI31" i="6"/>
  <c r="AI29" i="6"/>
  <c r="AI28" i="6"/>
  <c r="AI26" i="6"/>
  <c r="AI25" i="6"/>
  <c r="AI23" i="6"/>
  <c r="AI22" i="6"/>
  <c r="AI20" i="6"/>
  <c r="AI19" i="6"/>
  <c r="AG15" i="5"/>
  <c r="AN13" i="5" s="1"/>
  <c r="AN14" i="5" s="1"/>
  <c r="U72" i="6"/>
  <c r="AB70" i="6" s="1"/>
  <c r="AB71" i="6" s="1"/>
  <c r="AB72" i="6" s="1"/>
  <c r="U69" i="6"/>
  <c r="AB67" i="6" s="1"/>
  <c r="AB68" i="6" s="1"/>
  <c r="AB69" i="6" s="1"/>
  <c r="U66" i="6"/>
  <c r="AB64" i="6" s="1"/>
  <c r="AB65" i="6" s="1"/>
  <c r="AB66" i="6" s="1"/>
  <c r="U63" i="6"/>
  <c r="AB61" i="6" s="1"/>
  <c r="AB62" i="6" s="1"/>
  <c r="AB63" i="6" s="1"/>
  <c r="U60" i="6"/>
  <c r="AB58" i="6" s="1"/>
  <c r="AB59" i="6" s="1"/>
  <c r="AB60" i="6" s="1"/>
  <c r="U57" i="6"/>
  <c r="AB55" i="6" s="1"/>
  <c r="AB56" i="6" s="1"/>
  <c r="AB57" i="6" s="1"/>
  <c r="U54" i="6"/>
  <c r="AB52" i="6" s="1"/>
  <c r="AB53" i="6" s="1"/>
  <c r="AB54" i="6" s="1"/>
  <c r="U51" i="6"/>
  <c r="AB49" i="6" s="1"/>
  <c r="AB50" i="6" s="1"/>
  <c r="AB51" i="6" s="1"/>
  <c r="U48" i="6"/>
  <c r="AB46" i="6" s="1"/>
  <c r="AB47" i="6" s="1"/>
  <c r="AB48" i="6" s="1"/>
  <c r="U45" i="6"/>
  <c r="AB43" i="6" s="1"/>
  <c r="AB44" i="6" s="1"/>
  <c r="AB45" i="6" s="1"/>
  <c r="U42" i="6"/>
  <c r="AB40" i="6" s="1"/>
  <c r="AB41" i="6" s="1"/>
  <c r="AB42" i="6" s="1"/>
  <c r="U39" i="6"/>
  <c r="AB37" i="6" s="1"/>
  <c r="AB38" i="6" s="1"/>
  <c r="AB39" i="6" s="1"/>
  <c r="U36" i="6"/>
  <c r="AB34" i="6" s="1"/>
  <c r="AB35" i="6" s="1"/>
  <c r="AB36" i="6" s="1"/>
  <c r="U33" i="6"/>
  <c r="AB31" i="6" s="1"/>
  <c r="AB32" i="6" s="1"/>
  <c r="AB33" i="6" s="1"/>
  <c r="U30" i="6"/>
  <c r="AB28" i="6" s="1"/>
  <c r="AB29" i="6" s="1"/>
  <c r="AB30" i="6" s="1"/>
  <c r="U27" i="6"/>
  <c r="AB25" i="6" s="1"/>
  <c r="AB26" i="6" s="1"/>
  <c r="AB27" i="6" s="1"/>
  <c r="U24" i="6"/>
  <c r="AB22" i="6" s="1"/>
  <c r="AB23" i="6" s="1"/>
  <c r="AB24" i="6" s="1"/>
  <c r="U21" i="6"/>
  <c r="AB19" i="6" s="1"/>
  <c r="AB20" i="6" s="1"/>
  <c r="AB21" i="6" s="1"/>
  <c r="U18" i="6"/>
  <c r="AB16" i="6" s="1"/>
  <c r="AB17" i="6" s="1"/>
  <c r="AB18" i="6" s="1"/>
  <c r="U15" i="6"/>
  <c r="AB13" i="6" s="1"/>
  <c r="AB14" i="6" s="1"/>
  <c r="AB15" i="6" s="1"/>
  <c r="AY10" i="6"/>
  <c r="AY9" i="6"/>
  <c r="X3" i="6"/>
  <c r="T3" i="6"/>
  <c r="R110" i="7" l="1"/>
  <c r="R56" i="7"/>
  <c r="N110" i="7"/>
  <c r="N56" i="7"/>
  <c r="AN24" i="5"/>
  <c r="AN30" i="5"/>
  <c r="AN36" i="5"/>
  <c r="AN15" i="5"/>
  <c r="AN21" i="5"/>
  <c r="AN27" i="5"/>
  <c r="AN33" i="5"/>
  <c r="AN39" i="5"/>
  <c r="AN42" i="5"/>
  <c r="AD4" i="5"/>
  <c r="Z4" i="5"/>
  <c r="AG75" i="6" l="1"/>
  <c r="R3" i="6" l="1"/>
</calcChain>
</file>

<file path=xl/comments1.xml><?xml version="1.0" encoding="utf-8"?>
<comments xmlns="http://schemas.openxmlformats.org/spreadsheetml/2006/main">
  <authors>
    <author>加須市役所</author>
  </authors>
  <commentList>
    <comment ref="AL2" authorId="0" shapeId="0">
      <text>
        <r>
          <rPr>
            <b/>
            <sz val="14"/>
            <color indexed="81"/>
            <rFont val="ＭＳ Ｐゴシック"/>
            <family val="3"/>
            <charset val="128"/>
          </rPr>
          <t>加須市役所:</t>
        </r>
        <r>
          <rPr>
            <sz val="14"/>
            <color indexed="81"/>
            <rFont val="ＭＳ Ｐゴシック"/>
            <family val="3"/>
            <charset val="128"/>
          </rPr>
          <t xml:space="preserve">
水色のセルのみ入力できます。
施設名等は「請求書」シートに入力すれば、
右のシートにも反映されます。</t>
        </r>
      </text>
    </comment>
  </commentList>
</comments>
</file>

<file path=xl/comments2.xml><?xml version="1.0" encoding="utf-8"?>
<comments xmlns="http://schemas.openxmlformats.org/spreadsheetml/2006/main">
  <authors>
    <author>齋藤　真悟</author>
  </authors>
  <commentList>
    <comment ref="AW16" authorId="0" shapeId="0">
      <text>
        <r>
          <rPr>
            <b/>
            <sz val="9"/>
            <color indexed="81"/>
            <rFont val="MS P ゴシック"/>
            <family val="3"/>
            <charset val="128"/>
          </rPr>
          <t>ここのシートに色がついた場合、金額を修正する必要があります。</t>
        </r>
      </text>
    </comment>
    <comment ref="AW21" authorId="0" shapeId="0">
      <text>
        <r>
          <rPr>
            <b/>
            <sz val="9"/>
            <color indexed="81"/>
            <rFont val="MS P ゴシック"/>
            <family val="3"/>
            <charset val="128"/>
          </rPr>
          <t>ここのシートに色がついた場合、金額を修正する必要があります。</t>
        </r>
      </text>
    </comment>
    <comment ref="AW26" authorId="0" shapeId="0">
      <text>
        <r>
          <rPr>
            <b/>
            <sz val="9"/>
            <color indexed="81"/>
            <rFont val="MS P ゴシック"/>
            <family val="3"/>
            <charset val="128"/>
          </rPr>
          <t>ここのシートに色がついた場合、金額を修正する必要があります。</t>
        </r>
      </text>
    </comment>
    <comment ref="AW31" authorId="0" shapeId="0">
      <text>
        <r>
          <rPr>
            <b/>
            <sz val="9"/>
            <color indexed="81"/>
            <rFont val="MS P ゴシック"/>
            <family val="3"/>
            <charset val="128"/>
          </rPr>
          <t>ここのシートに色がついた場合、金額を修正する必要があります。</t>
        </r>
      </text>
    </comment>
    <comment ref="AW36" authorId="0" shapeId="0">
      <text>
        <r>
          <rPr>
            <b/>
            <sz val="9"/>
            <color indexed="81"/>
            <rFont val="MS P ゴシック"/>
            <family val="3"/>
            <charset val="128"/>
          </rPr>
          <t>ここのシートに色がついた場合、金額を修正する必要があります。</t>
        </r>
      </text>
    </comment>
  </commentList>
</comments>
</file>

<file path=xl/sharedStrings.xml><?xml version="1.0" encoding="utf-8"?>
<sst xmlns="http://schemas.openxmlformats.org/spreadsheetml/2006/main" count="2056" uniqueCount="187">
  <si>
    <t>第○号様式（第○条関係）</t>
    <rPh sb="0" eb="1">
      <t>ダイ</t>
    </rPh>
    <rPh sb="2" eb="3">
      <t>ゴウ</t>
    </rPh>
    <rPh sb="3" eb="5">
      <t>ヨウシキ</t>
    </rPh>
    <rPh sb="6" eb="7">
      <t>ダイ</t>
    </rPh>
    <rPh sb="8" eb="9">
      <t>ジョウ</t>
    </rPh>
    <rPh sb="9" eb="11">
      <t>カンケイ</t>
    </rPh>
    <phoneticPr fontId="1"/>
  </si>
  <si>
    <t>日</t>
    <rPh sb="0" eb="1">
      <t>ニチ</t>
    </rPh>
    <phoneticPr fontId="1"/>
  </si>
  <si>
    <t>月</t>
    <rPh sb="0" eb="1">
      <t>ガツ</t>
    </rPh>
    <phoneticPr fontId="1"/>
  </si>
  <si>
    <t>年</t>
    <rPh sb="0" eb="1">
      <t>ネン</t>
    </rPh>
    <phoneticPr fontId="1"/>
  </si>
  <si>
    <t>請求日</t>
    <rPh sb="0" eb="2">
      <t>セイキュウ</t>
    </rPh>
    <rPh sb="2" eb="3">
      <t>ビ</t>
    </rPh>
    <phoneticPr fontId="1"/>
  </si>
  <si>
    <t>（宛先）</t>
    <rPh sb="1" eb="3">
      <t>アテサキ</t>
    </rPh>
    <phoneticPr fontId="1"/>
  </si>
  <si>
    <t>私立幼稚園（新制度移行園除く）、国立大学附属幼稚園、特別支援学校幼稚部が
施設等利用給付認定保護者に代わって施設等利用費を代理受領する場合</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rPh sb="37" eb="39">
      <t>シセツ</t>
    </rPh>
    <rPh sb="39" eb="40">
      <t>トウ</t>
    </rPh>
    <rPh sb="40" eb="42">
      <t>リヨウ</t>
    </rPh>
    <rPh sb="42" eb="44">
      <t>キュウフ</t>
    </rPh>
    <rPh sb="44" eb="46">
      <t>ニンテイ</t>
    </rPh>
    <rPh sb="46" eb="49">
      <t>ホゴシャ</t>
    </rPh>
    <rPh sb="50" eb="51">
      <t>カ</t>
    </rPh>
    <rPh sb="54" eb="56">
      <t>シセツ</t>
    </rPh>
    <rPh sb="56" eb="57">
      <t>トウ</t>
    </rPh>
    <rPh sb="57" eb="59">
      <t>リヨウ</t>
    </rPh>
    <rPh sb="59" eb="60">
      <t>ヒ</t>
    </rPh>
    <rPh sb="61" eb="63">
      <t>ダイリ</t>
    </rPh>
    <rPh sb="63" eb="65">
      <t>ジュリョウ</t>
    </rPh>
    <rPh sb="67" eb="69">
      <t>バアイ</t>
    </rPh>
    <phoneticPr fontId="1"/>
  </si>
  <si>
    <t>【</t>
    <phoneticPr fontId="1"/>
  </si>
  <si>
    <t>年</t>
    <rPh sb="0" eb="1">
      <t>ネン</t>
    </rPh>
    <phoneticPr fontId="1"/>
  </si>
  <si>
    <t>月分</t>
    <rPh sb="0" eb="1">
      <t>ゲツ</t>
    </rPh>
    <rPh sb="1" eb="2">
      <t>ブン</t>
    </rPh>
    <phoneticPr fontId="1"/>
  </si>
  <si>
    <t>】</t>
    <phoneticPr fontId="1"/>
  </si>
  <si>
    <t>フリガナ</t>
    <phoneticPr fontId="1"/>
  </si>
  <si>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1"/>
  </si>
  <si>
    <t>請求者の
所属団体</t>
    <rPh sb="0" eb="3">
      <t>セイキュウシャ</t>
    </rPh>
    <rPh sb="5" eb="7">
      <t>ショゾク</t>
    </rPh>
    <rPh sb="7" eb="9">
      <t>ダンタイ</t>
    </rPh>
    <phoneticPr fontId="1"/>
  </si>
  <si>
    <t>請求者の
役職名等</t>
    <rPh sb="0" eb="3">
      <t>セイキュウシャ</t>
    </rPh>
    <rPh sb="5" eb="8">
      <t>ヤクショクメイ</t>
    </rPh>
    <rPh sb="8" eb="9">
      <t>トウ</t>
    </rPh>
    <phoneticPr fontId="1"/>
  </si>
  <si>
    <t>幼稚園等の名称</t>
    <rPh sb="0" eb="3">
      <t>ヨウチエン</t>
    </rPh>
    <rPh sb="3" eb="4">
      <t>トウ</t>
    </rPh>
    <rPh sb="5" eb="7">
      <t>メイショウ</t>
    </rPh>
    <phoneticPr fontId="1"/>
  </si>
  <si>
    <r>
      <t xml:space="preserve">所在地
</t>
    </r>
    <r>
      <rPr>
        <sz val="8"/>
        <color theme="1"/>
        <rFont val="ＭＳ Ｐゴシック"/>
        <family val="3"/>
        <charset val="128"/>
        <scheme val="minor"/>
      </rPr>
      <t>（市外の場合の
み記入）</t>
    </r>
    <rPh sb="0" eb="3">
      <t>ショザイチ</t>
    </rPh>
    <rPh sb="6" eb="8">
      <t>シガイ</t>
    </rPh>
    <rPh sb="9" eb="11">
      <t>バアイ</t>
    </rPh>
    <rPh sb="14" eb="16">
      <t>キニュウ</t>
    </rPh>
    <phoneticPr fontId="1"/>
  </si>
  <si>
    <t>幼稚園等の
運営団体名</t>
    <rPh sb="0" eb="3">
      <t>ヨウチエン</t>
    </rPh>
    <rPh sb="3" eb="4">
      <t>トウ</t>
    </rPh>
    <rPh sb="6" eb="8">
      <t>ウンエイ</t>
    </rPh>
    <rPh sb="8" eb="10">
      <t>ダンタイ</t>
    </rPh>
    <rPh sb="10" eb="11">
      <t>メイ</t>
    </rPh>
    <phoneticPr fontId="1"/>
  </si>
  <si>
    <t>電話：</t>
    <rPh sb="0" eb="2">
      <t>デンワ</t>
    </rPh>
    <phoneticPr fontId="1"/>
  </si>
  <si>
    <t>〒</t>
    <phoneticPr fontId="1"/>
  </si>
  <si>
    <t>請 求 す る
年 　月　 分</t>
    <rPh sb="0" eb="1">
      <t>ショウ</t>
    </rPh>
    <rPh sb="2" eb="3">
      <t>モトム</t>
    </rPh>
    <rPh sb="8" eb="9">
      <t>ネン</t>
    </rPh>
    <rPh sb="11" eb="12">
      <t>ガツ</t>
    </rPh>
    <rPh sb="14" eb="15">
      <t>ブン</t>
    </rPh>
    <phoneticPr fontId="1"/>
  </si>
  <si>
    <t>請　求　金　額</t>
    <rPh sb="0" eb="1">
      <t>ショウ</t>
    </rPh>
    <rPh sb="2" eb="3">
      <t>モトム</t>
    </rPh>
    <rPh sb="4" eb="5">
      <t>キン</t>
    </rPh>
    <rPh sb="6" eb="7">
      <t>ガク</t>
    </rPh>
    <phoneticPr fontId="1"/>
  </si>
  <si>
    <t>円</t>
    <rPh sb="0" eb="1">
      <t>エン</t>
    </rPh>
    <phoneticPr fontId="1"/>
  </si>
  <si>
    <t>金融機関名</t>
    <rPh sb="0" eb="2">
      <t>キンユウ</t>
    </rPh>
    <rPh sb="2" eb="4">
      <t>キカン</t>
    </rPh>
    <rPh sb="4" eb="5">
      <t>メイ</t>
    </rPh>
    <phoneticPr fontId="1"/>
  </si>
  <si>
    <t>普通</t>
    <rPh sb="0" eb="2">
      <t>フツウ</t>
    </rPh>
    <phoneticPr fontId="1"/>
  </si>
  <si>
    <t>当座</t>
    <rPh sb="0" eb="2">
      <t>トウザ</t>
    </rPh>
    <phoneticPr fontId="1"/>
  </si>
  <si>
    <t>□</t>
    <phoneticPr fontId="1"/>
  </si>
  <si>
    <t>口座名義（カタカナ）</t>
    <rPh sb="0" eb="2">
      <t>コウザ</t>
    </rPh>
    <rPh sb="2" eb="4">
      <t>メイギ</t>
    </rPh>
    <phoneticPr fontId="1"/>
  </si>
  <si>
    <t>現　金　項　目</t>
    <rPh sb="0" eb="1">
      <t>ゲン</t>
    </rPh>
    <rPh sb="2" eb="3">
      <t>キン</t>
    </rPh>
    <rPh sb="4" eb="5">
      <t>コウ</t>
    </rPh>
    <rPh sb="6" eb="7">
      <t>メ</t>
    </rPh>
    <phoneticPr fontId="1"/>
  </si>
  <si>
    <t>口　座　番　号</t>
    <rPh sb="0" eb="1">
      <t>クチ</t>
    </rPh>
    <rPh sb="2" eb="3">
      <t>ザ</t>
    </rPh>
    <rPh sb="4" eb="5">
      <t>バン</t>
    </rPh>
    <rPh sb="6" eb="7">
      <t>ゴウ</t>
    </rPh>
    <phoneticPr fontId="1"/>
  </si>
  <si>
    <t>支店</t>
    <rPh sb="0" eb="2">
      <t>シテン</t>
    </rPh>
    <phoneticPr fontId="1"/>
  </si>
  <si>
    <t>【</t>
    <phoneticPr fontId="1"/>
  </si>
  <si>
    <t>年</t>
    <rPh sb="0" eb="1">
      <t>ネン</t>
    </rPh>
    <phoneticPr fontId="1"/>
  </si>
  <si>
    <t>月分</t>
    <rPh sb="0" eb="2">
      <t>ガツブン</t>
    </rPh>
    <phoneticPr fontId="1"/>
  </si>
  <si>
    <t>】</t>
    <phoneticPr fontId="1"/>
  </si>
  <si>
    <t>※施設等利用費請求金額の内訳となる認定子ども全員について記入。</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29">
      <t>キ</t>
    </rPh>
    <rPh sb="29" eb="30">
      <t>ニュウ</t>
    </rPh>
    <phoneticPr fontId="1"/>
  </si>
  <si>
    <t>No.</t>
    <phoneticPr fontId="1"/>
  </si>
  <si>
    <t>認定子どもの氏名</t>
    <rPh sb="0" eb="2">
      <t>ニンテイ</t>
    </rPh>
    <rPh sb="2" eb="3">
      <t>コ</t>
    </rPh>
    <rPh sb="6" eb="8">
      <t>シメイ</t>
    </rPh>
    <phoneticPr fontId="1"/>
  </si>
  <si>
    <t>フリガナ</t>
    <phoneticPr fontId="1"/>
  </si>
  <si>
    <t>月</t>
    <rPh sb="0" eb="1">
      <t>ツキ</t>
    </rPh>
    <phoneticPr fontId="1"/>
  </si>
  <si>
    <t>日</t>
    <rPh sb="0" eb="1">
      <t>ヒ</t>
    </rPh>
    <phoneticPr fontId="1"/>
  </si>
  <si>
    <t>施設等利用費請求金額内訳書【月額契約】</t>
    <rPh sb="0" eb="2">
      <t>シセツ</t>
    </rPh>
    <rPh sb="2" eb="3">
      <t>トウ</t>
    </rPh>
    <rPh sb="3" eb="5">
      <t>リヨウ</t>
    </rPh>
    <rPh sb="5" eb="6">
      <t>ヒ</t>
    </rPh>
    <rPh sb="6" eb="8">
      <t>セイキュウ</t>
    </rPh>
    <rPh sb="8" eb="10">
      <t>キンガク</t>
    </rPh>
    <rPh sb="10" eb="13">
      <t>ウチワケショ</t>
    </rPh>
    <rPh sb="14" eb="15">
      <t>ツキ</t>
    </rPh>
    <rPh sb="15" eb="16">
      <t>ガク</t>
    </rPh>
    <rPh sb="16" eb="18">
      <t>ケイヤク</t>
    </rPh>
    <phoneticPr fontId="1"/>
  </si>
  <si>
    <t>円）</t>
    <rPh sb="0" eb="1">
      <t>エン</t>
    </rPh>
    <phoneticPr fontId="1"/>
  </si>
  <si>
    <t>入園日</t>
    <rPh sb="0" eb="2">
      <t>ニュウエン</t>
    </rPh>
    <rPh sb="2" eb="3">
      <t>ビ</t>
    </rPh>
    <phoneticPr fontId="1"/>
  </si>
  <si>
    <t>月額利用料</t>
    <rPh sb="0" eb="1">
      <t>ツキ</t>
    </rPh>
    <rPh sb="1" eb="2">
      <t>ガク</t>
    </rPh>
    <rPh sb="2" eb="5">
      <t>リヨウリョウ</t>
    </rPh>
    <phoneticPr fontId="1"/>
  </si>
  <si>
    <t>請求額（dとeを比較して小さい方）</t>
    <rPh sb="0" eb="2">
      <t>セイキュウ</t>
    </rPh>
    <rPh sb="2" eb="3">
      <t>ガク</t>
    </rPh>
    <rPh sb="8" eb="10">
      <t>ヒカク</t>
    </rPh>
    <rPh sb="12" eb="13">
      <t>チイ</t>
    </rPh>
    <rPh sb="15" eb="16">
      <t>ホウ</t>
    </rPh>
    <phoneticPr fontId="1"/>
  </si>
  <si>
    <t>今年度分の入園料が
発生している場合に記入。
※１</t>
    <rPh sb="0" eb="3">
      <t>コンネンド</t>
    </rPh>
    <rPh sb="3" eb="4">
      <t>ブン</t>
    </rPh>
    <rPh sb="5" eb="8">
      <t>ニュウエンリョウ</t>
    </rPh>
    <rPh sb="10" eb="12">
      <t>ハッセイ</t>
    </rPh>
    <rPh sb="16" eb="18">
      <t>バアイ</t>
    </rPh>
    <rPh sb="19" eb="21">
      <t>キニュウ</t>
    </rPh>
    <phoneticPr fontId="1"/>
  </si>
  <si>
    <t>入園日が今年度でない場合であっても、今年度分の入園料が発生している場合は、その金額をご記入ください。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9" eb="41">
      <t>キンガク</t>
    </rPh>
    <rPh sb="43" eb="45">
      <t>キニュウ</t>
    </rPh>
    <phoneticPr fontId="1"/>
  </si>
  <si>
    <t>施設区分</t>
    <rPh sb="0" eb="2">
      <t>シセツ</t>
    </rPh>
    <rPh sb="2" eb="4">
      <t>クブン</t>
    </rPh>
    <phoneticPr fontId="1"/>
  </si>
  <si>
    <t>国立大学附属特別支援学校</t>
  </si>
  <si>
    <t>満3歳児</t>
    <rPh sb="0" eb="1">
      <t>マン</t>
    </rPh>
    <rPh sb="2" eb="3">
      <t>サイ</t>
    </rPh>
    <rPh sb="3" eb="4">
      <t>ジ</t>
    </rPh>
    <phoneticPr fontId="1"/>
  </si>
  <si>
    <t>年少</t>
    <rPh sb="0" eb="2">
      <t>ネンショウ</t>
    </rPh>
    <phoneticPr fontId="1"/>
  </si>
  <si>
    <t>年中</t>
    <rPh sb="0" eb="2">
      <t>ネンチュウ</t>
    </rPh>
    <phoneticPr fontId="1"/>
  </si>
  <si>
    <t>年長</t>
    <rPh sb="0" eb="2">
      <t>ネンチョウ</t>
    </rPh>
    <phoneticPr fontId="1"/>
  </si>
  <si>
    <t>幼稚園（未移行）</t>
    <rPh sb="0" eb="3">
      <t>ヨウチエン</t>
    </rPh>
    <rPh sb="4" eb="5">
      <t>ミ</t>
    </rPh>
    <rPh sb="5" eb="7">
      <t>イコウ</t>
    </rPh>
    <phoneticPr fontId="1"/>
  </si>
  <si>
    <t>国立大学附属幼稚園</t>
    <phoneticPr fontId="1"/>
  </si>
  <si>
    <t>上限額</t>
    <rPh sb="0" eb="3">
      <t>ジョウゲンガク</t>
    </rPh>
    <phoneticPr fontId="1"/>
  </si>
  <si>
    <t>施設名</t>
    <rPh sb="0" eb="2">
      <t>シセツ</t>
    </rPh>
    <rPh sb="2" eb="3">
      <t>メイ</t>
    </rPh>
    <phoneticPr fontId="1"/>
  </si>
  <si>
    <t>クラス</t>
    <phoneticPr fontId="1"/>
  </si>
  <si>
    <t>枚</t>
    <rPh sb="0" eb="1">
      <t>マイ</t>
    </rPh>
    <phoneticPr fontId="1"/>
  </si>
  <si>
    <t>／</t>
    <phoneticPr fontId="1"/>
  </si>
  <si>
    <t>枚目</t>
    <rPh sb="0" eb="1">
      <t>マイ</t>
    </rPh>
    <rPh sb="1" eb="2">
      <t>メ</t>
    </rPh>
    <phoneticPr fontId="1"/>
  </si>
  <si>
    <t>施設等利用費請求金額内訳書（日額及び時間契約）</t>
    <rPh sb="0" eb="2">
      <t>シセツ</t>
    </rPh>
    <rPh sb="2" eb="3">
      <t>トウ</t>
    </rPh>
    <rPh sb="3" eb="5">
      <t>リヨウ</t>
    </rPh>
    <rPh sb="5" eb="6">
      <t>ヒ</t>
    </rPh>
    <rPh sb="6" eb="8">
      <t>セイキュウ</t>
    </rPh>
    <rPh sb="8" eb="10">
      <t>キンガク</t>
    </rPh>
    <rPh sb="10" eb="13">
      <t>ウチワケショ</t>
    </rPh>
    <rPh sb="14" eb="15">
      <t>ヒ</t>
    </rPh>
    <rPh sb="15" eb="16">
      <t>ガク</t>
    </rPh>
    <rPh sb="16" eb="17">
      <t>オヨ</t>
    </rPh>
    <rPh sb="18" eb="20">
      <t>ジカン</t>
    </rPh>
    <rPh sb="20" eb="22">
      <t>ケイヤク</t>
    </rPh>
    <phoneticPr fontId="1"/>
  </si>
  <si>
    <t>今年度分の入園料が
発生している場合に記入。
※１</t>
    <phoneticPr fontId="1"/>
  </si>
  <si>
    <t>幼稚園の契約状況</t>
    <rPh sb="0" eb="3">
      <t>ヨウチエン</t>
    </rPh>
    <rPh sb="4" eb="6">
      <t>ケイヤク</t>
    </rPh>
    <rPh sb="6" eb="8">
      <t>ジョウキョウ</t>
    </rPh>
    <phoneticPr fontId="1"/>
  </si>
  <si>
    <t>契約形態・
契約している利用料</t>
    <rPh sb="0" eb="2">
      <t>ケイヤク</t>
    </rPh>
    <rPh sb="2" eb="4">
      <t>ケイタイ</t>
    </rPh>
    <rPh sb="6" eb="8">
      <t>ケイヤク</t>
    </rPh>
    <rPh sb="12" eb="15">
      <t>リヨウリョウ</t>
    </rPh>
    <phoneticPr fontId="1"/>
  </si>
  <si>
    <t>入園期間</t>
    <rPh sb="0" eb="2">
      <t>ニュウエン</t>
    </rPh>
    <rPh sb="2" eb="4">
      <t>キカン</t>
    </rPh>
    <phoneticPr fontId="1"/>
  </si>
  <si>
    <t>ヶ月</t>
    <rPh sb="1" eb="2">
      <t>ゲツ</t>
    </rPh>
    <phoneticPr fontId="1"/>
  </si>
  <si>
    <t>請求額小計</t>
    <rPh sb="0" eb="2">
      <t>セイキュウ</t>
    </rPh>
    <rPh sb="2" eb="3">
      <t>ガク</t>
    </rPh>
    <rPh sb="3" eb="4">
      <t>ショウ</t>
    </rPh>
    <rPh sb="4" eb="5">
      <t>ケイ</t>
    </rPh>
    <phoneticPr fontId="1"/>
  </si>
  <si>
    <t>円</t>
    <rPh sb="0" eb="1">
      <t>エン</t>
    </rPh>
    <phoneticPr fontId="1"/>
  </si>
  <si>
    <t>（納入金額(a)</t>
    <rPh sb="1" eb="3">
      <t>ノウニュウ</t>
    </rPh>
    <rPh sb="3" eb="5">
      <t>キンガク</t>
    </rPh>
    <phoneticPr fontId="1"/>
  </si>
  <si>
    <t>(b)</t>
    <phoneticPr fontId="1"/>
  </si>
  <si>
    <t>入園料月額
（c=a/b)</t>
    <rPh sb="0" eb="2">
      <t>ニュウエン</t>
    </rPh>
    <rPh sb="2" eb="3">
      <t>リョウ</t>
    </rPh>
    <rPh sb="3" eb="4">
      <t>ツキ</t>
    </rPh>
    <rPh sb="4" eb="5">
      <t>ガク</t>
    </rPh>
    <phoneticPr fontId="1"/>
  </si>
  <si>
    <t>利用料合計
(e=c+d)</t>
    <rPh sb="0" eb="3">
      <t>リヨウリョウ</t>
    </rPh>
    <rPh sb="3" eb="5">
      <t>ゴウケイ</t>
    </rPh>
    <phoneticPr fontId="1"/>
  </si>
  <si>
    <t>月額利用料
( d)</t>
    <rPh sb="0" eb="1">
      <t>ツキ</t>
    </rPh>
    <rPh sb="1" eb="2">
      <t>ガク</t>
    </rPh>
    <rPh sb="2" eb="5">
      <t>リヨウリョウ</t>
    </rPh>
    <phoneticPr fontId="1"/>
  </si>
  <si>
    <t>月額上限額
( f )</t>
    <rPh sb="0" eb="1">
      <t>ツキ</t>
    </rPh>
    <rPh sb="1" eb="2">
      <t>ガク</t>
    </rPh>
    <rPh sb="2" eb="5">
      <t>ジョウゲンガク</t>
    </rPh>
    <phoneticPr fontId="1"/>
  </si>
  <si>
    <t>請求額（eとfを比較して小さい方）</t>
    <rPh sb="0" eb="2">
      <t>セイキュウ</t>
    </rPh>
    <rPh sb="2" eb="3">
      <t>ガク</t>
    </rPh>
    <rPh sb="8" eb="10">
      <t>ヒカク</t>
    </rPh>
    <rPh sb="12" eb="13">
      <t>チイ</t>
    </rPh>
    <rPh sb="15" eb="16">
      <t>ホウ</t>
    </rPh>
    <phoneticPr fontId="1"/>
  </si>
  <si>
    <t>月額利用料
( d )</t>
    <rPh sb="0" eb="1">
      <t>ツキ</t>
    </rPh>
    <rPh sb="1" eb="2">
      <t>ガク</t>
    </rPh>
    <rPh sb="2" eb="5">
      <t>リヨウリョウ</t>
    </rPh>
    <phoneticPr fontId="1"/>
  </si>
  <si>
    <t>※</t>
    <phoneticPr fontId="1"/>
  </si>
  <si>
    <t>また、同じ児童を複数月分まとめて請求する場合は、１月分ずつ行を使って記入してください。</t>
    <rPh sb="3" eb="4">
      <t>オナ</t>
    </rPh>
    <rPh sb="5" eb="7">
      <t>ジドウ</t>
    </rPh>
    <rPh sb="8" eb="10">
      <t>フクスウ</t>
    </rPh>
    <rPh sb="10" eb="11">
      <t>ツキ</t>
    </rPh>
    <rPh sb="11" eb="12">
      <t>ブン</t>
    </rPh>
    <rPh sb="16" eb="18">
      <t>セイキュウ</t>
    </rPh>
    <rPh sb="20" eb="22">
      <t>バアイ</t>
    </rPh>
    <rPh sb="25" eb="27">
      <t>ツキブン</t>
    </rPh>
    <rPh sb="29" eb="30">
      <t>ギョウ</t>
    </rPh>
    <rPh sb="31" eb="32">
      <t>ツカ</t>
    </rPh>
    <rPh sb="34" eb="36">
      <t>キニュウ</t>
    </rPh>
    <phoneticPr fontId="1"/>
  </si>
  <si>
    <t>No.</t>
    <phoneticPr fontId="1"/>
  </si>
  <si>
    <t>～</t>
    <phoneticPr fontId="1"/>
  </si>
  <si>
    <t>～</t>
    <phoneticPr fontId="1"/>
  </si>
  <si>
    <t>No.</t>
    <phoneticPr fontId="1"/>
  </si>
  <si>
    <t>退園日</t>
    <rPh sb="0" eb="2">
      <t>タイエン</t>
    </rPh>
    <rPh sb="2" eb="3">
      <t>ビ</t>
    </rPh>
    <phoneticPr fontId="1"/>
  </si>
  <si>
    <t>退園日までの開所日数</t>
    <rPh sb="1" eb="2">
      <t>エン</t>
    </rPh>
    <rPh sb="6" eb="8">
      <t>カイショ</t>
    </rPh>
    <phoneticPr fontId="1"/>
  </si>
  <si>
    <t>（２）途中入園者</t>
    <rPh sb="3" eb="5">
      <t>トチュウ</t>
    </rPh>
    <rPh sb="5" eb="7">
      <t>ニュウエン</t>
    </rPh>
    <rPh sb="7" eb="8">
      <t>シャ</t>
    </rPh>
    <phoneticPr fontId="1"/>
  </si>
  <si>
    <t>　なお、施設等利用費の審査及び支払いにあたり、次の事項に同意します。</t>
    <rPh sb="4" eb="6">
      <t>シセツ</t>
    </rPh>
    <rPh sb="6" eb="7">
      <t>トウ</t>
    </rPh>
    <rPh sb="7" eb="9">
      <t>リヨウ</t>
    </rPh>
    <rPh sb="9" eb="10">
      <t>ヒ</t>
    </rPh>
    <rPh sb="11" eb="13">
      <t>シンサ</t>
    </rPh>
    <rPh sb="13" eb="14">
      <t>オヨ</t>
    </rPh>
    <rPh sb="15" eb="17">
      <t>シハライ</t>
    </rPh>
    <rPh sb="23" eb="24">
      <t>ツギ</t>
    </rPh>
    <rPh sb="25" eb="27">
      <t>ジコウ</t>
    </rPh>
    <rPh sb="28" eb="30">
      <t>ドウイ</t>
    </rPh>
    <phoneticPr fontId="1"/>
  </si>
  <si>
    <t>合計</t>
    <rPh sb="0" eb="2">
      <t>ゴウケイ</t>
    </rPh>
    <phoneticPr fontId="1"/>
  </si>
  <si>
    <t>施設等利用費請求金額内訳書（兼）特定子ども・子育て支援提供証明書</t>
    <rPh sb="0" eb="2">
      <t>シセツ</t>
    </rPh>
    <rPh sb="2" eb="3">
      <t>トウ</t>
    </rPh>
    <rPh sb="3" eb="5">
      <t>リヨウ</t>
    </rPh>
    <rPh sb="5" eb="6">
      <t>ヒ</t>
    </rPh>
    <rPh sb="6" eb="8">
      <t>セイキュウ</t>
    </rPh>
    <rPh sb="8" eb="10">
      <t>キンガク</t>
    </rPh>
    <rPh sb="10" eb="13">
      <t>ウチワケショ</t>
    </rPh>
    <rPh sb="14" eb="15">
      <t>ケン</t>
    </rPh>
    <rPh sb="16" eb="18">
      <t>トクテイ</t>
    </rPh>
    <rPh sb="18" eb="19">
      <t>コ</t>
    </rPh>
    <rPh sb="22" eb="24">
      <t>コソダ</t>
    </rPh>
    <rPh sb="25" eb="27">
      <t>シエン</t>
    </rPh>
    <rPh sb="27" eb="29">
      <t>テイキョウ</t>
    </rPh>
    <rPh sb="29" eb="32">
      <t>ショウメイショ</t>
    </rPh>
    <phoneticPr fontId="1"/>
  </si>
  <si>
    <t>下記のとおり各認定こどもに対し、特定子ども・子育て支援を提供したことを証明します。</t>
    <rPh sb="0" eb="2">
      <t>カキ</t>
    </rPh>
    <rPh sb="6" eb="7">
      <t>カク</t>
    </rPh>
    <rPh sb="7" eb="9">
      <t>ニンテイ</t>
    </rPh>
    <rPh sb="13" eb="14">
      <t>タイ</t>
    </rPh>
    <rPh sb="16" eb="18">
      <t>トクテイ</t>
    </rPh>
    <rPh sb="18" eb="19">
      <t>コ</t>
    </rPh>
    <rPh sb="22" eb="24">
      <t>コソダ</t>
    </rPh>
    <rPh sb="25" eb="27">
      <t>シエン</t>
    </rPh>
    <rPh sb="28" eb="30">
      <t>テイキョウ</t>
    </rPh>
    <rPh sb="35" eb="37">
      <t>ショウメイ</t>
    </rPh>
    <phoneticPr fontId="1"/>
  </si>
  <si>
    <t>所在地</t>
    <rPh sb="0" eb="3">
      <t>ショザイチ</t>
    </rPh>
    <phoneticPr fontId="1"/>
  </si>
  <si>
    <t>代表者氏名</t>
    <rPh sb="0" eb="3">
      <t>ダイヒョウシャ</t>
    </rPh>
    <rPh sb="3" eb="5">
      <t>シメイ</t>
    </rPh>
    <phoneticPr fontId="1"/>
  </si>
  <si>
    <t>幼稚園（未移行）（教育時間）</t>
    <rPh sb="0" eb="3">
      <t>ヨウチエン</t>
    </rPh>
    <rPh sb="4" eb="5">
      <t>ミ</t>
    </rPh>
    <rPh sb="5" eb="7">
      <t>イコウ</t>
    </rPh>
    <rPh sb="9" eb="11">
      <t>キョウイク</t>
    </rPh>
    <rPh sb="11" eb="13">
      <t>ジカン</t>
    </rPh>
    <phoneticPr fontId="1"/>
  </si>
  <si>
    <t>印</t>
    <rPh sb="0" eb="1">
      <t>イン</t>
    </rPh>
    <phoneticPr fontId="1"/>
  </si>
  <si>
    <t>１．提供時間帯</t>
    <rPh sb="2" eb="4">
      <t>テイキョウ</t>
    </rPh>
    <rPh sb="4" eb="7">
      <t>ジカンタイ</t>
    </rPh>
    <phoneticPr fontId="1"/>
  </si>
  <si>
    <t>（教育時間）</t>
    <rPh sb="1" eb="3">
      <t>キョウイク</t>
    </rPh>
    <rPh sb="3" eb="5">
      <t>ジカン</t>
    </rPh>
    <phoneticPr fontId="1"/>
  </si>
  <si>
    <t>～</t>
    <phoneticPr fontId="1"/>
  </si>
  <si>
    <t>２．施設等利用費請求金額の内訳</t>
    <rPh sb="2" eb="4">
      <t>シセツ</t>
    </rPh>
    <rPh sb="4" eb="5">
      <t>トウ</t>
    </rPh>
    <rPh sb="5" eb="7">
      <t>リヨウ</t>
    </rPh>
    <rPh sb="7" eb="8">
      <t>ヒ</t>
    </rPh>
    <rPh sb="8" eb="10">
      <t>セイキュウ</t>
    </rPh>
    <rPh sb="10" eb="12">
      <t>キンガク</t>
    </rPh>
    <rPh sb="13" eb="15">
      <t>ウチワケ</t>
    </rPh>
    <phoneticPr fontId="1"/>
  </si>
  <si>
    <t>所在地</t>
    <rPh sb="0" eb="3">
      <t>ショザイチ</t>
    </rPh>
    <phoneticPr fontId="1"/>
  </si>
  <si>
    <t>別紙「施設等利用費請求金額内訳書」のとおり</t>
    <rPh sb="0" eb="2">
      <t>ベッシ</t>
    </rPh>
    <rPh sb="3" eb="5">
      <t>シセツ</t>
    </rPh>
    <rPh sb="5" eb="6">
      <t>トウ</t>
    </rPh>
    <rPh sb="6" eb="8">
      <t>リヨウ</t>
    </rPh>
    <rPh sb="8" eb="9">
      <t>ヒ</t>
    </rPh>
    <rPh sb="9" eb="11">
      <t>セイキュウ</t>
    </rPh>
    <rPh sb="11" eb="13">
      <t>キンガク</t>
    </rPh>
    <rPh sb="13" eb="16">
      <t>ウチワケショ</t>
    </rPh>
    <phoneticPr fontId="1"/>
  </si>
  <si>
    <t>円</t>
    <rPh sb="0" eb="1">
      <t>エン</t>
    </rPh>
    <phoneticPr fontId="1"/>
  </si>
  <si>
    <t>月途中入園者精算額合計</t>
    <rPh sb="0" eb="1">
      <t>ツキ</t>
    </rPh>
    <rPh sb="1" eb="3">
      <t>トチュウ</t>
    </rPh>
    <rPh sb="3" eb="5">
      <t>ニュウエン</t>
    </rPh>
    <rPh sb="5" eb="6">
      <t>シャ</t>
    </rPh>
    <rPh sb="6" eb="9">
      <t>セイサンガク</t>
    </rPh>
    <rPh sb="9" eb="11">
      <t>ゴウケイ</t>
    </rPh>
    <phoneticPr fontId="1"/>
  </si>
  <si>
    <t>請求額（dとfを比較して小さい方）</t>
    <rPh sb="0" eb="2">
      <t>セイキュウ</t>
    </rPh>
    <rPh sb="2" eb="3">
      <t>ガク</t>
    </rPh>
    <rPh sb="8" eb="10">
      <t>ヒカク</t>
    </rPh>
    <rPh sb="12" eb="13">
      <t>チイ</t>
    </rPh>
    <rPh sb="15" eb="16">
      <t>ホウ</t>
    </rPh>
    <phoneticPr fontId="1"/>
  </si>
  <si>
    <t>4月</t>
    <rPh sb="1" eb="2">
      <t>ガツ</t>
    </rPh>
    <phoneticPr fontId="1"/>
  </si>
  <si>
    <t>5月</t>
  </si>
  <si>
    <t>5月</t>
    <rPh sb="1" eb="2">
      <t>ガツ</t>
    </rPh>
    <phoneticPr fontId="1"/>
  </si>
  <si>
    <t>10月</t>
  </si>
  <si>
    <t>10月</t>
    <rPh sb="2" eb="3">
      <t>ガツ</t>
    </rPh>
    <phoneticPr fontId="1"/>
  </si>
  <si>
    <t>7月</t>
  </si>
  <si>
    <t>7月</t>
    <rPh sb="1" eb="2">
      <t>ガツ</t>
    </rPh>
    <phoneticPr fontId="1"/>
  </si>
  <si>
    <t>6月</t>
  </si>
  <si>
    <t>6月</t>
    <rPh sb="1" eb="2">
      <t>ガツ</t>
    </rPh>
    <phoneticPr fontId="1"/>
  </si>
  <si>
    <t>円</t>
    <rPh sb="0" eb="1">
      <t>エン</t>
    </rPh>
    <phoneticPr fontId="1"/>
  </si>
  <si>
    <t>3月</t>
  </si>
  <si>
    <t>12月</t>
  </si>
  <si>
    <t>12月</t>
    <rPh sb="2" eb="3">
      <t>ガツ</t>
    </rPh>
    <phoneticPr fontId="1"/>
  </si>
  <si>
    <t>8月</t>
  </si>
  <si>
    <t>9月</t>
  </si>
  <si>
    <t>11月</t>
  </si>
  <si>
    <t>1月</t>
  </si>
  <si>
    <t>2月</t>
  </si>
  <si>
    <t>合計</t>
    <rPh sb="0" eb="2">
      <t>ゴウケイ</t>
    </rPh>
    <phoneticPr fontId="1"/>
  </si>
  <si>
    <t>退園月</t>
    <rPh sb="0" eb="2">
      <t>タイエン</t>
    </rPh>
    <rPh sb="2" eb="3">
      <t>ツキ</t>
    </rPh>
    <phoneticPr fontId="1"/>
  </si>
  <si>
    <t>8月</t>
    <rPh sb="1" eb="2">
      <t>ガツ</t>
    </rPh>
    <phoneticPr fontId="1"/>
  </si>
  <si>
    <t>9月</t>
    <rPh sb="1" eb="2">
      <t>ガツ</t>
    </rPh>
    <phoneticPr fontId="1"/>
  </si>
  <si>
    <t>11月</t>
    <rPh sb="2" eb="3">
      <t>ガツ</t>
    </rPh>
    <phoneticPr fontId="1"/>
  </si>
  <si>
    <t>1月</t>
    <rPh sb="1" eb="2">
      <t>ガツ</t>
    </rPh>
    <phoneticPr fontId="1"/>
  </si>
  <si>
    <t>2月</t>
    <rPh sb="1" eb="2">
      <t>ガツ</t>
    </rPh>
    <phoneticPr fontId="1"/>
  </si>
  <si>
    <t>3月</t>
    <rPh sb="1" eb="2">
      <t>ガツ</t>
    </rPh>
    <phoneticPr fontId="1"/>
  </si>
  <si>
    <t>入園料請求額</t>
    <rPh sb="0" eb="2">
      <t>ニュウエン</t>
    </rPh>
    <rPh sb="2" eb="3">
      <t>リョウ</t>
    </rPh>
    <rPh sb="3" eb="5">
      <t>セイキュウ</t>
    </rPh>
    <rPh sb="5" eb="6">
      <t>ガク</t>
    </rPh>
    <phoneticPr fontId="1"/>
  </si>
  <si>
    <t>小計</t>
    <rPh sb="0" eb="2">
      <t>ショウケイ</t>
    </rPh>
    <phoneticPr fontId="1"/>
  </si>
  <si>
    <t>請求額（dとｆを比較して小さい方）</t>
    <rPh sb="0" eb="2">
      <t>セイキュウ</t>
    </rPh>
    <rPh sb="2" eb="3">
      <t>ガク</t>
    </rPh>
    <rPh sb="8" eb="10">
      <t>ヒカク</t>
    </rPh>
    <rPh sb="12" eb="13">
      <t>チイ</t>
    </rPh>
    <rPh sb="15" eb="16">
      <t>ホウ</t>
    </rPh>
    <phoneticPr fontId="1"/>
  </si>
  <si>
    <t>月額無償化上限額
( f )</t>
    <rPh sb="0" eb="2">
      <t>ゲツガク</t>
    </rPh>
    <rPh sb="2" eb="5">
      <t>ムショウカ</t>
    </rPh>
    <rPh sb="5" eb="7">
      <t>ジョウゲン</t>
    </rPh>
    <rPh sb="7" eb="8">
      <t>ガク</t>
    </rPh>
    <phoneticPr fontId="1"/>
  </si>
  <si>
    <t>日</t>
    <rPh sb="0" eb="1">
      <t>ニチ</t>
    </rPh>
    <phoneticPr fontId="1"/>
  </si>
  <si>
    <t>月の開所日数</t>
    <phoneticPr fontId="1"/>
  </si>
  <si>
    <t>退園日までの入所日数
及び該当月の開所日数
※月途中退園の場合のみ記入</t>
    <rPh sb="0" eb="2">
      <t>タイエン</t>
    </rPh>
    <rPh sb="2" eb="3">
      <t>ビ</t>
    </rPh>
    <rPh sb="6" eb="8">
      <t>ニュウショ</t>
    </rPh>
    <rPh sb="8" eb="10">
      <t>ニッスウ</t>
    </rPh>
    <rPh sb="11" eb="12">
      <t>オヨ</t>
    </rPh>
    <rPh sb="13" eb="15">
      <t>ガイトウ</t>
    </rPh>
    <rPh sb="15" eb="16">
      <t>ヅキ</t>
    </rPh>
    <rPh sb="17" eb="19">
      <t>カイショ</t>
    </rPh>
    <rPh sb="19" eb="21">
      <t>ニッスウ</t>
    </rPh>
    <rPh sb="23" eb="24">
      <t>ツキ</t>
    </rPh>
    <rPh sb="24" eb="26">
      <t>トチュウ</t>
    </rPh>
    <rPh sb="26" eb="28">
      <t>タイエン</t>
    </rPh>
    <rPh sb="29" eb="31">
      <t>バアイ</t>
    </rPh>
    <rPh sb="33" eb="35">
      <t>キニュウ</t>
    </rPh>
    <phoneticPr fontId="1"/>
  </si>
  <si>
    <t>入園（異動）日</t>
    <rPh sb="0" eb="2">
      <t>ニュウエン</t>
    </rPh>
    <rPh sb="3" eb="5">
      <t>イドウ</t>
    </rPh>
    <rPh sb="6" eb="7">
      <t>ビ</t>
    </rPh>
    <phoneticPr fontId="1"/>
  </si>
  <si>
    <t>年</t>
    <rPh sb="0" eb="1">
      <t>ネン</t>
    </rPh>
    <phoneticPr fontId="1"/>
  </si>
  <si>
    <t>月</t>
    <rPh sb="0" eb="1">
      <t>ゲツ</t>
    </rPh>
    <phoneticPr fontId="1"/>
  </si>
  <si>
    <t>日</t>
    <rPh sb="0" eb="1">
      <t>ビ</t>
    </rPh>
    <phoneticPr fontId="1"/>
  </si>
  <si>
    <t>R</t>
    <phoneticPr fontId="1"/>
  </si>
  <si>
    <t>日</t>
    <phoneticPr fontId="1"/>
  </si>
  <si>
    <t>円</t>
    <rPh sb="0" eb="1">
      <t>エン</t>
    </rPh>
    <phoneticPr fontId="1"/>
  </si>
  <si>
    <t>途中入園の状況</t>
    <rPh sb="0" eb="2">
      <t>トチュウ</t>
    </rPh>
    <rPh sb="2" eb="4">
      <t>ニュウエン</t>
    </rPh>
    <rPh sb="5" eb="7">
      <t>ジョウキョウ</t>
    </rPh>
    <phoneticPr fontId="1"/>
  </si>
  <si>
    <t>満３歳児</t>
    <rPh sb="0" eb="1">
      <t>マン</t>
    </rPh>
    <rPh sb="2" eb="4">
      <t>サイジ</t>
    </rPh>
    <phoneticPr fontId="1"/>
  </si>
  <si>
    <t>月途中退園利用額(a)</t>
    <rPh sb="0" eb="1">
      <t>ツキ</t>
    </rPh>
    <rPh sb="1" eb="3">
      <t>トチュウ</t>
    </rPh>
    <rPh sb="3" eb="5">
      <t>タイエン</t>
    </rPh>
    <rPh sb="5" eb="7">
      <t>リヨウ</t>
    </rPh>
    <rPh sb="7" eb="8">
      <t>ガク</t>
    </rPh>
    <phoneticPr fontId="1"/>
  </si>
  <si>
    <t>月途中退園無償化額(b)</t>
    <rPh sb="0" eb="1">
      <t>ツキ</t>
    </rPh>
    <rPh sb="1" eb="3">
      <t>トチュウ</t>
    </rPh>
    <rPh sb="3" eb="5">
      <t>タイエン</t>
    </rPh>
    <rPh sb="5" eb="8">
      <t>ムショウカ</t>
    </rPh>
    <rPh sb="8" eb="9">
      <t>ガク</t>
    </rPh>
    <phoneticPr fontId="1"/>
  </si>
  <si>
    <t>月途中退園精算額(a)(b)で少ない方の金額</t>
    <rPh sb="0" eb="1">
      <t>ツキ</t>
    </rPh>
    <rPh sb="1" eb="3">
      <t>トチュウ</t>
    </rPh>
    <rPh sb="3" eb="5">
      <t>タイエン</t>
    </rPh>
    <rPh sb="5" eb="8">
      <t>セイサンガク</t>
    </rPh>
    <rPh sb="15" eb="16">
      <t>スク</t>
    </rPh>
    <rPh sb="18" eb="19">
      <t>ホウ</t>
    </rPh>
    <rPh sb="20" eb="22">
      <t>キンガク</t>
    </rPh>
    <phoneticPr fontId="1"/>
  </si>
  <si>
    <t>年間施設利用額</t>
    <rPh sb="0" eb="2">
      <t>ネンカン</t>
    </rPh>
    <rPh sb="2" eb="4">
      <t>シセツ</t>
    </rPh>
    <rPh sb="4" eb="6">
      <t>リヨウ</t>
    </rPh>
    <rPh sb="6" eb="7">
      <t>ガク</t>
    </rPh>
    <phoneticPr fontId="1"/>
  </si>
  <si>
    <t>年間無償化対象額</t>
    <rPh sb="0" eb="2">
      <t>ネンカン</t>
    </rPh>
    <rPh sb="2" eb="5">
      <t>ムショウカ</t>
    </rPh>
    <rPh sb="5" eb="7">
      <t>タイショウ</t>
    </rPh>
    <rPh sb="7" eb="8">
      <t>ガク</t>
    </rPh>
    <phoneticPr fontId="1"/>
  </si>
  <si>
    <t>入園（異動）日からの開所日数</t>
    <rPh sb="0" eb="2">
      <t>ニュウエン</t>
    </rPh>
    <rPh sb="3" eb="5">
      <t>イドウ</t>
    </rPh>
    <rPh sb="6" eb="7">
      <t>ヒ</t>
    </rPh>
    <rPh sb="10" eb="12">
      <t>カイショ</t>
    </rPh>
    <rPh sb="12" eb="14">
      <t>ニッスウ</t>
    </rPh>
    <phoneticPr fontId="1"/>
  </si>
  <si>
    <t>月の開所日数</t>
    <phoneticPr fontId="1"/>
  </si>
  <si>
    <t>月の開所日数</t>
    <phoneticPr fontId="1"/>
  </si>
  <si>
    <t>通常の利用料</t>
    <rPh sb="0" eb="2">
      <t>ツウジョウ</t>
    </rPh>
    <rPh sb="3" eb="6">
      <t>リヨウリョウ</t>
    </rPh>
    <phoneticPr fontId="1"/>
  </si>
  <si>
    <t>（１）途中退園者</t>
    <rPh sb="3" eb="5">
      <t>トチュウ</t>
    </rPh>
    <rPh sb="5" eb="7">
      <t>タイエン</t>
    </rPh>
    <rPh sb="7" eb="8">
      <t>シャ</t>
    </rPh>
    <phoneticPr fontId="1"/>
  </si>
  <si>
    <t>利用料</t>
    <rPh sb="0" eb="3">
      <t>リヨウリョウ</t>
    </rPh>
    <phoneticPr fontId="1"/>
  </si>
  <si>
    <t>受領済額</t>
    <phoneticPr fontId="1"/>
  </si>
  <si>
    <t>法定代理受領</t>
    <rPh sb="0" eb="2">
      <t>ホウテイ</t>
    </rPh>
    <rPh sb="2" eb="4">
      <t>ダイリ</t>
    </rPh>
    <rPh sb="4" eb="6">
      <t>ジュリョウ</t>
    </rPh>
    <phoneticPr fontId="1"/>
  </si>
  <si>
    <t>年度途中退園者精算額合計</t>
    <rPh sb="0" eb="2">
      <t>ネンド</t>
    </rPh>
    <rPh sb="2" eb="4">
      <t>トチュウ</t>
    </rPh>
    <rPh sb="4" eb="6">
      <t>タイエン</t>
    </rPh>
    <rPh sb="6" eb="7">
      <t>シャ</t>
    </rPh>
    <rPh sb="7" eb="10">
      <t>セイサンガク</t>
    </rPh>
    <rPh sb="10" eb="12">
      <t>ゴウケイ</t>
    </rPh>
    <phoneticPr fontId="1"/>
  </si>
  <si>
    <t>今年度分の入園料が
発生している場合に記入。
※他市町村から異動があった場合は、
異動日を入園日に記入してください。</t>
    <rPh sb="0" eb="3">
      <t>コンネンド</t>
    </rPh>
    <rPh sb="3" eb="4">
      <t>ブン</t>
    </rPh>
    <rPh sb="5" eb="8">
      <t>ニュウエンリョウ</t>
    </rPh>
    <rPh sb="10" eb="12">
      <t>ハッセイ</t>
    </rPh>
    <rPh sb="16" eb="18">
      <t>バアイ</t>
    </rPh>
    <rPh sb="19" eb="21">
      <t>キニュウ</t>
    </rPh>
    <rPh sb="24" eb="25">
      <t>タ</t>
    </rPh>
    <rPh sb="25" eb="28">
      <t>シチョウソン</t>
    </rPh>
    <rPh sb="30" eb="32">
      <t>イドウ</t>
    </rPh>
    <rPh sb="36" eb="38">
      <t>バアイ</t>
    </rPh>
    <rPh sb="41" eb="44">
      <t>イドウビ</t>
    </rPh>
    <rPh sb="45" eb="47">
      <t>ニュウエン</t>
    </rPh>
    <rPh sb="47" eb="48">
      <t>ビ</t>
    </rPh>
    <rPh sb="49" eb="51">
      <t>キニュウ</t>
    </rPh>
    <phoneticPr fontId="1"/>
  </si>
  <si>
    <t>１．実際の利用状況等について加須市が施設等利用給付認定保護者に確認すること。</t>
  </si>
  <si>
    <t>２．利用料の請求・支払い状況を加須市が施設等利用給付認定保護者に確認すること。</t>
  </si>
  <si>
    <t>３．加須市の要請・質問等に対応すること。</t>
  </si>
  <si>
    <t>銀行・信用金庫
農協・信用組合</t>
    <rPh sb="0" eb="2">
      <t>ギンコウ</t>
    </rPh>
    <rPh sb="3" eb="5">
      <t>シンヨウ</t>
    </rPh>
    <rPh sb="5" eb="7">
      <t>キンコ</t>
    </rPh>
    <rPh sb="8" eb="10">
      <t>ノウキョウ</t>
    </rPh>
    <rPh sb="11" eb="13">
      <t>シンヨウ</t>
    </rPh>
    <rPh sb="13" eb="15">
      <t>クミアイ</t>
    </rPh>
    <phoneticPr fontId="1"/>
  </si>
  <si>
    <t>銀行</t>
    <rPh sb="0" eb="2">
      <t>ギンコウ</t>
    </rPh>
    <phoneticPr fontId="1"/>
  </si>
  <si>
    <t>信用金庫</t>
    <rPh sb="0" eb="2">
      <t>シンヨウ</t>
    </rPh>
    <rPh sb="2" eb="4">
      <t>キンコ</t>
    </rPh>
    <phoneticPr fontId="1"/>
  </si>
  <si>
    <t>農協</t>
    <rPh sb="0" eb="2">
      <t>ノウキョウ</t>
    </rPh>
    <phoneticPr fontId="1"/>
  </si>
  <si>
    <t>信用組合</t>
    <rPh sb="0" eb="2">
      <t>シンヨウ</t>
    </rPh>
    <rPh sb="2" eb="4">
      <t>クミアイ</t>
    </rPh>
    <phoneticPr fontId="1"/>
  </si>
  <si>
    <t>　私（請求者）は、特定子ども・子育て支援提供者として、子ども・子育て支援法第３０条の１１第３項</t>
    <phoneticPr fontId="1"/>
  </si>
  <si>
    <t>の規定に基づき、加須市に居住している施設等利用給付認定保護者に代わり、施設等利用費を下記のとお</t>
    <phoneticPr fontId="1"/>
  </si>
  <si>
    <t>り申請します。</t>
    <rPh sb="1" eb="3">
      <t>シンセイ</t>
    </rPh>
    <phoneticPr fontId="1"/>
  </si>
  <si>
    <t>加須市長</t>
    <rPh sb="0" eb="4">
      <t>カゾシチョウ</t>
    </rPh>
    <phoneticPr fontId="1"/>
  </si>
  <si>
    <t>施設等利用費請求書（法定代理受領用）</t>
    <rPh sb="0" eb="2">
      <t>シセツ</t>
    </rPh>
    <rPh sb="2" eb="3">
      <t>トウ</t>
    </rPh>
    <rPh sb="3" eb="5">
      <t>リヨウ</t>
    </rPh>
    <rPh sb="5" eb="6">
      <t>ヒ</t>
    </rPh>
    <rPh sb="6" eb="9">
      <t>セイキュウショ</t>
    </rPh>
    <rPh sb="10" eb="12">
      <t>ホウテイ</t>
    </rPh>
    <rPh sb="12" eb="14">
      <t>ダイリ</t>
    </rPh>
    <rPh sb="14" eb="16">
      <t>ジュリョウ</t>
    </rPh>
    <rPh sb="16" eb="17">
      <t>ヨウ</t>
    </rPh>
    <phoneticPr fontId="1"/>
  </si>
  <si>
    <t>１．特定子ども・子育て支援提供者（請求者）</t>
    <rPh sb="2" eb="4">
      <t>トクテイ</t>
    </rPh>
    <rPh sb="4" eb="5">
      <t>コ</t>
    </rPh>
    <rPh sb="8" eb="10">
      <t>コソダ</t>
    </rPh>
    <rPh sb="11" eb="13">
      <t>シエン</t>
    </rPh>
    <rPh sb="13" eb="16">
      <t>テイキョウシャ</t>
    </rPh>
    <rPh sb="17" eb="20">
      <t>セイキュウシャ</t>
    </rPh>
    <phoneticPr fontId="28"/>
  </si>
  <si>
    <t>２．特定子ども・子育て支援施設・事業所</t>
    <rPh sb="2" eb="4">
      <t>トクテイ</t>
    </rPh>
    <rPh sb="4" eb="5">
      <t>コ</t>
    </rPh>
    <rPh sb="8" eb="10">
      <t>コソダ</t>
    </rPh>
    <rPh sb="11" eb="13">
      <t>シエン</t>
    </rPh>
    <rPh sb="13" eb="15">
      <t>シセツ</t>
    </rPh>
    <rPh sb="16" eb="18">
      <t>ジギョウ</t>
    </rPh>
    <rPh sb="18" eb="19">
      <t>ショ</t>
    </rPh>
    <phoneticPr fontId="28"/>
  </si>
  <si>
    <t>３．施設等利用費請求金額</t>
    <rPh sb="2" eb="4">
      <t>シセツ</t>
    </rPh>
    <rPh sb="4" eb="5">
      <t>トウ</t>
    </rPh>
    <rPh sb="5" eb="7">
      <t>リヨウ</t>
    </rPh>
    <rPh sb="7" eb="8">
      <t>ヒ</t>
    </rPh>
    <rPh sb="8" eb="10">
      <t>セイキュウ</t>
    </rPh>
    <rPh sb="10" eb="12">
      <t>キンガク</t>
    </rPh>
    <phoneticPr fontId="28"/>
  </si>
  <si>
    <t>４．施設等利用費請求金額の内訳</t>
    <rPh sb="2" eb="4">
      <t>シセツ</t>
    </rPh>
    <rPh sb="4" eb="5">
      <t>トウ</t>
    </rPh>
    <rPh sb="5" eb="7">
      <t>リヨウ</t>
    </rPh>
    <rPh sb="7" eb="8">
      <t>ヒ</t>
    </rPh>
    <rPh sb="8" eb="10">
      <t>セイキュウ</t>
    </rPh>
    <rPh sb="10" eb="12">
      <t>キンガク</t>
    </rPh>
    <rPh sb="13" eb="15">
      <t>ウチワケ</t>
    </rPh>
    <phoneticPr fontId="28"/>
  </si>
  <si>
    <t>年中</t>
    <rPh sb="0" eb="1">
      <t>ネン</t>
    </rPh>
    <rPh sb="1" eb="2">
      <t>チュウ</t>
    </rPh>
    <phoneticPr fontId="1"/>
  </si>
  <si>
    <t>施設等利用費請求金額内訳書（年度途中退園者）</t>
    <rPh sb="0" eb="2">
      <t>シセツ</t>
    </rPh>
    <rPh sb="2" eb="3">
      <t>トウ</t>
    </rPh>
    <rPh sb="3" eb="5">
      <t>リヨウ</t>
    </rPh>
    <rPh sb="5" eb="6">
      <t>ヒ</t>
    </rPh>
    <rPh sb="6" eb="8">
      <t>セイキュウ</t>
    </rPh>
    <rPh sb="8" eb="10">
      <t>キンガク</t>
    </rPh>
    <rPh sb="10" eb="13">
      <t>ウチワケショ</t>
    </rPh>
    <rPh sb="14" eb="16">
      <t>ネンド</t>
    </rPh>
    <rPh sb="16" eb="18">
      <t>トチュウ</t>
    </rPh>
    <rPh sb="18" eb="20">
      <t>タイエン</t>
    </rPh>
    <rPh sb="20" eb="21">
      <t>シャ</t>
    </rPh>
    <phoneticPr fontId="1"/>
  </si>
  <si>
    <t>５．振込先</t>
    <rPh sb="2" eb="4">
      <t>フリコミ</t>
    </rPh>
    <rPh sb="4" eb="5">
      <t>サキ</t>
    </rPh>
    <phoneticPr fontId="28"/>
  </si>
  <si>
    <t>□</t>
  </si>
  <si>
    <t>〒</t>
    <phoneticPr fontId="1"/>
  </si>
  <si>
    <t>午前○時</t>
    <rPh sb="0" eb="2">
      <t>ゴゼン</t>
    </rPh>
    <rPh sb="3" eb="4">
      <t>ジ</t>
    </rPh>
    <phoneticPr fontId="1"/>
  </si>
  <si>
    <t>午後○時</t>
    <rPh sb="0" eb="2">
      <t>ゴゴ</t>
    </rPh>
    <rPh sb="3" eb="4">
      <t>ジ</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</si>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</sst>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33">
    <font>
      <sz val="11"/>
      <color theme="1"/>
      <name val="ＭＳ Ｐゴシック"/>
      <family val="2"/>
      <charset val="128"/>
      <scheme val="minor"/>
    </font>
    <font>
      <sz val="6"/>
      <name val="ＭＳ Ｐゴシック"/>
      <family val="2"/>
      <charset val="128"/>
      <scheme val="minor"/>
    </font>
    <font>
      <sz val="11"/>
      <color theme="1"/>
      <name val="HGS明朝E"/>
      <family val="1"/>
      <charset val="128"/>
    </font>
    <font>
      <sz val="10"/>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0.5"/>
      <color theme="1"/>
      <name val="ＭＳ Ｐゴシック"/>
      <family val="2"/>
      <charset val="128"/>
      <scheme val="minor"/>
    </font>
    <font>
      <sz val="10"/>
      <color theme="1"/>
      <name val="ＭＳ Ｐゴシック"/>
      <family val="2"/>
      <charset val="128"/>
      <scheme val="minor"/>
    </font>
    <font>
      <sz val="11"/>
      <name val="明朝"/>
      <family val="3"/>
      <charset val="128"/>
    </font>
    <font>
      <sz val="11"/>
      <name val="ＭＳ Ｐゴシック"/>
      <family val="3"/>
      <charset val="128"/>
    </font>
    <font>
      <sz val="12"/>
      <name val="明朝"/>
      <family val="1"/>
      <charset val="128"/>
    </font>
    <font>
      <sz val="11"/>
      <name val="明朝"/>
      <family val="1"/>
      <charset val="128"/>
    </font>
    <font>
      <sz val="9"/>
      <color rgb="FF000000"/>
      <name val="MS UI Gothic"/>
      <family val="3"/>
      <charset val="128"/>
    </font>
    <font>
      <b/>
      <sz val="14"/>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b/>
      <sz val="9"/>
      <color indexed="81"/>
      <name val="MS P ゴシック"/>
      <family val="3"/>
      <charset val="128"/>
    </font>
    <font>
      <sz val="12"/>
      <color theme="1"/>
      <name val="ＭＳ ゴシック"/>
      <family val="3"/>
      <charset val="128"/>
    </font>
    <font>
      <sz val="11"/>
      <color theme="1"/>
      <name val="ＭＳ 明朝"/>
      <family val="1"/>
      <charset val="128"/>
    </font>
    <font>
      <sz val="10"/>
      <color theme="1"/>
      <name val="ＭＳ 明朝"/>
      <family val="1"/>
      <charset val="128"/>
    </font>
    <font>
      <sz val="10.5"/>
      <color theme="1"/>
      <name val="ＭＳ 明朝"/>
      <family val="1"/>
      <charset val="128"/>
    </font>
    <font>
      <b/>
      <sz val="14"/>
      <color theme="1"/>
      <name val="ＭＳ 明朝"/>
      <family val="1"/>
      <charset val="128"/>
    </font>
    <font>
      <sz val="10"/>
      <color theme="1"/>
      <name val="Meiryo UI"/>
      <family val="3"/>
      <charset val="128"/>
    </font>
    <font>
      <sz val="6"/>
      <name val="游ゴシック"/>
      <family val="3"/>
      <charset val="128"/>
    </font>
    <font>
      <sz val="10"/>
      <color theme="1"/>
      <name val="メイリオ"/>
      <family val="3"/>
      <charset val="128"/>
    </font>
    <font>
      <sz val="14"/>
      <color theme="1"/>
      <name val="ＭＳ Ｐゴシック"/>
      <family val="3"/>
      <charset val="128"/>
      <scheme val="minor"/>
    </font>
    <font>
      <b/>
      <sz val="14"/>
      <color indexed="81"/>
      <name val="ＭＳ Ｐゴシック"/>
      <family val="3"/>
      <charset val="128"/>
    </font>
    <font>
      <sz val="14"/>
      <color indexed="81"/>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1">
    <xf numFmtId="0" fontId="0" fillId="0" borderId="0">
      <alignment vertical="center"/>
    </xf>
    <xf numFmtId="38" fontId="6" fillId="0" borderId="0" applyFont="0" applyFill="0" applyBorder="0" applyAlignment="0" applyProtection="0">
      <alignment vertical="center"/>
    </xf>
    <xf numFmtId="9" fontId="13" fillId="0" borderId="0" applyFont="0" applyFill="0" applyBorder="0" applyAlignment="0" applyProtection="0"/>
    <xf numFmtId="38" fontId="14" fillId="0" borderId="0" applyFont="0" applyFill="0" applyBorder="0" applyAlignment="0" applyProtection="0"/>
    <xf numFmtId="0" fontId="15" fillId="0" borderId="0"/>
    <xf numFmtId="0" fontId="13" fillId="0" borderId="0"/>
    <xf numFmtId="0" fontId="14" fillId="0" borderId="0"/>
    <xf numFmtId="0" fontId="15" fillId="0" borderId="0"/>
    <xf numFmtId="0" fontId="14" fillId="0" borderId="0">
      <alignment vertical="center"/>
    </xf>
    <xf numFmtId="0" fontId="6" fillId="0" borderId="0">
      <alignment vertical="center"/>
    </xf>
    <xf numFmtId="0" fontId="16" fillId="0" borderId="0"/>
  </cellStyleXfs>
  <cellXfs count="377">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0" fillId="0" borderId="0" xfId="0" applyAlignment="1">
      <alignment vertical="center"/>
    </xf>
    <xf numFmtId="0" fontId="8" fillId="0" borderId="0" xfId="0" applyFont="1">
      <alignment vertical="center"/>
    </xf>
    <xf numFmtId="0" fontId="10" fillId="0" borderId="0" xfId="0" applyFont="1">
      <alignment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0" fillId="0" borderId="25" xfId="0" applyBorder="1">
      <alignment vertical="center"/>
    </xf>
    <xf numFmtId="0" fontId="0" fillId="0" borderId="32" xfId="0" applyBorder="1">
      <alignment vertical="center"/>
    </xf>
    <xf numFmtId="0" fontId="0" fillId="0" borderId="20" xfId="0" applyBorder="1">
      <alignment vertical="center"/>
    </xf>
    <xf numFmtId="0" fontId="0" fillId="0" borderId="33" xfId="0" applyBorder="1">
      <alignment vertical="center"/>
    </xf>
    <xf numFmtId="38" fontId="0" fillId="0" borderId="20" xfId="1" applyFont="1" applyBorder="1">
      <alignment vertical="center"/>
    </xf>
    <xf numFmtId="0" fontId="0" fillId="0" borderId="20" xfId="0" applyFont="1" applyBorder="1">
      <alignment vertical="center"/>
    </xf>
    <xf numFmtId="0" fontId="10" fillId="0" borderId="0" xfId="0" applyFont="1" applyAlignment="1">
      <alignment horizontal="center" vertical="center"/>
    </xf>
    <xf numFmtId="0" fontId="10" fillId="0" borderId="0" xfId="0" applyFont="1" applyAlignment="1">
      <alignment horizontal="center" vertical="center"/>
    </xf>
    <xf numFmtId="0" fontId="0" fillId="0" borderId="30" xfId="0" applyBorder="1" applyAlignment="1">
      <alignment vertical="center"/>
    </xf>
    <xf numFmtId="0" fontId="0" fillId="0" borderId="33" xfId="0" applyBorder="1" applyAlignment="1">
      <alignment vertical="center"/>
    </xf>
    <xf numFmtId="0" fontId="0" fillId="0" borderId="36" xfId="0" applyFill="1" applyBorder="1">
      <alignment vertical="center"/>
    </xf>
    <xf numFmtId="0" fontId="0" fillId="0" borderId="0" xfId="0" applyBorder="1">
      <alignment vertical="center"/>
    </xf>
    <xf numFmtId="0" fontId="11" fillId="0" borderId="25" xfId="0" applyFont="1" applyBorder="1" applyAlignment="1">
      <alignment vertical="center"/>
    </xf>
    <xf numFmtId="0" fontId="4" fillId="0" borderId="25" xfId="0" applyFont="1" applyBorder="1" applyAlignment="1">
      <alignment vertical="center"/>
    </xf>
    <xf numFmtId="0" fontId="4" fillId="0" borderId="32" xfId="0" applyFont="1" applyBorder="1">
      <alignment vertical="center"/>
    </xf>
    <xf numFmtId="38" fontId="0" fillId="0" borderId="10" xfId="1" applyFont="1" applyBorder="1">
      <alignment vertical="center"/>
    </xf>
    <xf numFmtId="0" fontId="0" fillId="0" borderId="35" xfId="0" applyBorder="1">
      <alignment vertical="center"/>
    </xf>
    <xf numFmtId="0" fontId="0" fillId="0" borderId="0" xfId="0" applyFont="1" applyFill="1" applyAlignment="1">
      <alignment vertical="center"/>
    </xf>
    <xf numFmtId="38" fontId="0" fillId="0" borderId="0" xfId="1" applyFont="1" applyFill="1" applyAlignment="1">
      <alignment vertical="center"/>
    </xf>
    <xf numFmtId="0" fontId="0" fillId="0" borderId="20" xfId="0" applyFill="1" applyBorder="1" applyAlignment="1">
      <alignment vertical="center" wrapText="1"/>
    </xf>
    <xf numFmtId="38" fontId="0" fillId="0" borderId="0" xfId="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0" xfId="0" applyFill="1" applyAlignment="1">
      <alignment horizontal="center" vertical="center" shrinkToFit="1"/>
    </xf>
    <xf numFmtId="0" fontId="9" fillId="0" borderId="36" xfId="0" applyFont="1" applyBorder="1" applyAlignment="1">
      <alignment vertical="center"/>
    </xf>
    <xf numFmtId="0" fontId="0" fillId="0" borderId="36" xfId="0" applyFill="1" applyBorder="1" applyAlignment="1">
      <alignment vertical="center" wrapText="1"/>
    </xf>
    <xf numFmtId="38" fontId="0" fillId="0" borderId="0" xfId="0" applyNumberFormat="1" applyAlignment="1">
      <alignment vertical="center"/>
    </xf>
    <xf numFmtId="0" fontId="9" fillId="0" borderId="0" xfId="0" applyFont="1" applyAlignment="1">
      <alignment vertical="center"/>
    </xf>
    <xf numFmtId="0" fontId="0" fillId="0" borderId="0" xfId="0" applyBorder="1" applyAlignment="1">
      <alignment vertical="center"/>
    </xf>
    <xf numFmtId="0" fontId="0" fillId="0" borderId="10" xfId="0" applyFill="1" applyBorder="1">
      <alignment vertical="center"/>
    </xf>
    <xf numFmtId="0" fontId="0" fillId="0" borderId="20" xfId="0" applyFont="1" applyFill="1" applyBorder="1" applyAlignment="1">
      <alignment vertical="center" wrapText="1"/>
    </xf>
    <xf numFmtId="0" fontId="0" fillId="0" borderId="30" xfId="0" applyBorder="1">
      <alignment vertical="center"/>
    </xf>
    <xf numFmtId="0" fontId="0" fillId="0" borderId="10" xfId="0" applyBorder="1" applyAlignment="1">
      <alignment vertical="center"/>
    </xf>
    <xf numFmtId="0" fontId="0" fillId="0" borderId="30" xfId="0" applyFill="1" applyBorder="1" applyAlignment="1">
      <alignment vertical="center"/>
    </xf>
    <xf numFmtId="0" fontId="0" fillId="0" borderId="10" xfId="0" applyBorder="1">
      <alignment vertical="center"/>
    </xf>
    <xf numFmtId="38" fontId="0" fillId="0" borderId="0" xfId="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0" xfId="0" applyFill="1" applyAlignment="1">
      <alignment horizontal="center" vertical="center" shrinkToFit="1"/>
    </xf>
    <xf numFmtId="0" fontId="20" fillId="0" borderId="0" xfId="0" applyFont="1" applyAlignment="1">
      <alignment vertical="top" wrapText="1"/>
    </xf>
    <xf numFmtId="0" fontId="4" fillId="0" borderId="32" xfId="0" applyFont="1" applyBorder="1" applyAlignment="1">
      <alignment horizontal="center" vertical="center"/>
    </xf>
    <xf numFmtId="38" fontId="0" fillId="0" borderId="0" xfId="1" applyFont="1" applyBorder="1" applyAlignment="1">
      <alignment horizontal="center" vertical="center"/>
    </xf>
    <xf numFmtId="0" fontId="0" fillId="0" borderId="0" xfId="0" applyBorder="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center" vertical="center" shrinkToFit="1"/>
    </xf>
    <xf numFmtId="0" fontId="2" fillId="0" borderId="0" xfId="0" applyFont="1" applyAlignment="1">
      <alignment vertical="center" wrapText="1"/>
    </xf>
    <xf numFmtId="0" fontId="22" fillId="0" borderId="0" xfId="0" applyFont="1">
      <alignment vertical="center"/>
    </xf>
    <xf numFmtId="0" fontId="23" fillId="0" borderId="0" xfId="0" applyFont="1" applyAlignment="1">
      <alignment vertical="center"/>
    </xf>
    <xf numFmtId="0" fontId="23" fillId="0" borderId="0" xfId="0" applyFont="1">
      <alignment vertical="center"/>
    </xf>
    <xf numFmtId="0" fontId="24" fillId="0" borderId="0" xfId="0" applyFont="1" applyAlignment="1">
      <alignment vertical="center"/>
    </xf>
    <xf numFmtId="0" fontId="25" fillId="0" borderId="0" xfId="0" applyFont="1">
      <alignment vertical="center"/>
    </xf>
    <xf numFmtId="0" fontId="29" fillId="0" borderId="0" xfId="0" applyFont="1">
      <alignment vertical="center"/>
    </xf>
    <xf numFmtId="0" fontId="27" fillId="0" borderId="0" xfId="0" applyFont="1" applyBorder="1" applyAlignment="1"/>
    <xf numFmtId="0" fontId="8"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shrinkToFit="1"/>
      <protection locked="0"/>
    </xf>
    <xf numFmtId="0" fontId="0" fillId="0" borderId="0" xfId="0" applyFill="1">
      <alignment vertical="center"/>
    </xf>
    <xf numFmtId="0" fontId="0" fillId="0" borderId="0" xfId="0" applyFill="1" applyAlignment="1">
      <alignment horizontal="center" vertical="center"/>
    </xf>
    <xf numFmtId="0" fontId="0" fillId="0" borderId="20" xfId="0" applyFont="1" applyBorder="1" applyAlignment="1">
      <alignment horizontal="right" vertical="center"/>
    </xf>
    <xf numFmtId="0" fontId="0" fillId="0" borderId="33" xfId="0" applyBorder="1" applyAlignment="1">
      <alignment horizontal="right" vertical="center"/>
    </xf>
    <xf numFmtId="0" fontId="0" fillId="0" borderId="36" xfId="0" applyFill="1" applyBorder="1" applyAlignment="1">
      <alignment horizontal="right" vertical="center"/>
    </xf>
    <xf numFmtId="38" fontId="0" fillId="0" borderId="20" xfId="1" applyFont="1" applyBorder="1" applyAlignment="1">
      <alignment horizontal="right" vertical="center"/>
    </xf>
    <xf numFmtId="0" fontId="23" fillId="0" borderId="0" xfId="0" applyFont="1" applyFill="1" applyAlignment="1">
      <alignment horizontal="center" vertical="center"/>
    </xf>
    <xf numFmtId="0" fontId="23" fillId="0" borderId="0" xfId="0" applyFont="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wrapText="1"/>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5" borderId="2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25" xfId="0" applyFont="1" applyFill="1" applyBorder="1" applyAlignment="1" applyProtection="1">
      <alignment horizontal="center" vertical="center"/>
      <protection locked="0"/>
    </xf>
    <xf numFmtId="0" fontId="7" fillId="5" borderId="32"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23" fillId="3" borderId="0" xfId="0" applyFont="1" applyFill="1" applyAlignment="1" applyProtection="1">
      <alignment horizontal="center" vertical="center"/>
      <protection locked="0"/>
    </xf>
    <xf numFmtId="0" fontId="23" fillId="0" borderId="0" xfId="0" applyFont="1"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27"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23" fillId="0" borderId="0" xfId="0" applyFont="1" applyAlignment="1">
      <alignment horizontal="left" vertical="center" wrapText="1"/>
    </xf>
    <xf numFmtId="0" fontId="3" fillId="3" borderId="24"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center"/>
      <protection locked="0"/>
    </xf>
    <xf numFmtId="0" fontId="3"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3" borderId="18"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3" fillId="0" borderId="1" xfId="0" applyFont="1" applyBorder="1" applyAlignment="1">
      <alignment horizontal="center" vertical="center"/>
    </xf>
    <xf numFmtId="38" fontId="30" fillId="3" borderId="2" xfId="1" applyFont="1" applyFill="1" applyBorder="1" applyAlignment="1" applyProtection="1">
      <alignment horizontal="center" vertical="center"/>
      <protection locked="0"/>
    </xf>
    <xf numFmtId="38" fontId="30" fillId="3" borderId="7" xfId="1" applyFont="1" applyFill="1" applyBorder="1" applyAlignment="1" applyProtection="1">
      <alignment horizontal="center" vertical="center"/>
      <protection locked="0"/>
    </xf>
    <xf numFmtId="0" fontId="3" fillId="3" borderId="23"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23" fillId="0" borderId="0" xfId="0" applyFont="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26" fillId="0" borderId="0" xfId="0" applyFont="1" applyAlignment="1">
      <alignment horizontal="center" vertical="center"/>
    </xf>
    <xf numFmtId="0" fontId="24" fillId="0" borderId="0" xfId="0" applyFont="1" applyAlignment="1">
      <alignment horizontal="center" vertical="center" wrapText="1"/>
    </xf>
    <xf numFmtId="0" fontId="22" fillId="0" borderId="0" xfId="0" applyFont="1" applyAlignment="1">
      <alignment horizontal="center" vertical="center"/>
    </xf>
    <xf numFmtId="0" fontId="22" fillId="3" borderId="0" xfId="0" applyFont="1" applyFill="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2" fillId="3" borderId="0" xfId="0" applyFont="1" applyFill="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3" fillId="0" borderId="21" xfId="0" applyFont="1" applyBorder="1" applyAlignment="1">
      <alignment horizontal="center" vertical="center"/>
    </xf>
    <xf numFmtId="0" fontId="10" fillId="3" borderId="19"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3" borderId="27"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0" fillId="0" borderId="0" xfId="0" applyBorder="1" applyAlignment="1">
      <alignment horizontal="left"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38" fontId="0" fillId="0" borderId="24" xfId="1" applyFont="1" applyBorder="1" applyAlignment="1">
      <alignment horizontal="center" vertical="center"/>
    </xf>
    <xf numFmtId="38" fontId="0" fillId="0" borderId="0" xfId="1" applyFont="1" applyBorder="1" applyAlignment="1">
      <alignment horizontal="center" vertical="center"/>
    </xf>
    <xf numFmtId="0" fontId="0" fillId="3" borderId="0" xfId="0" applyFill="1" applyBorder="1" applyAlignment="1">
      <alignment horizontal="center" vertical="center"/>
    </xf>
    <xf numFmtId="38" fontId="0" fillId="0" borderId="19" xfId="1" applyFont="1" applyBorder="1" applyAlignment="1">
      <alignment horizontal="center" vertical="center"/>
    </xf>
    <xf numFmtId="38" fontId="0" fillId="0" borderId="17" xfId="1" applyFont="1" applyBorder="1" applyAlignment="1">
      <alignment horizontal="center" vertical="center"/>
    </xf>
    <xf numFmtId="0" fontId="0" fillId="3" borderId="2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lignment horizontal="center" vertical="center"/>
    </xf>
    <xf numFmtId="0" fontId="0" fillId="0" borderId="0" xfId="0" applyBorder="1" applyAlignment="1">
      <alignment horizontal="center" vertical="center"/>
    </xf>
    <xf numFmtId="38" fontId="0" fillId="3" borderId="0" xfId="1" applyFont="1" applyFill="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left" vertical="center" shrinkToFit="1"/>
    </xf>
    <xf numFmtId="38" fontId="0" fillId="0" borderId="35" xfId="0" applyNumberFormat="1" applyBorder="1" applyAlignment="1">
      <alignment horizontal="center" vertical="center"/>
    </xf>
    <xf numFmtId="0" fontId="0" fillId="0" borderId="33" xfId="0" applyBorder="1" applyAlignment="1">
      <alignment horizontal="center" vertical="center"/>
    </xf>
    <xf numFmtId="0" fontId="0" fillId="3" borderId="19"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27" xfId="0" applyFill="1" applyBorder="1" applyAlignment="1">
      <alignment horizontal="center" vertical="center"/>
    </xf>
    <xf numFmtId="0" fontId="0" fillId="3" borderId="25" xfId="0" applyFill="1" applyBorder="1" applyAlignment="1">
      <alignment horizontal="center" vertical="center"/>
    </xf>
    <xf numFmtId="0" fontId="0" fillId="3" borderId="32" xfId="0" applyFill="1" applyBorder="1" applyAlignment="1">
      <alignment horizontal="center" vertical="center"/>
    </xf>
    <xf numFmtId="0" fontId="0" fillId="3" borderId="24" xfId="0" applyFill="1" applyBorder="1" applyAlignment="1">
      <alignment horizontal="center" vertical="center"/>
    </xf>
    <xf numFmtId="0" fontId="0" fillId="3" borderId="10"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3" xfId="0" applyFill="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center" vertical="center"/>
    </xf>
    <xf numFmtId="38" fontId="0" fillId="0" borderId="0" xfId="0" applyNumberFormat="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38" fontId="0" fillId="3" borderId="0" xfId="1" applyFont="1" applyFill="1" applyAlignment="1">
      <alignment horizontal="center" vertical="center"/>
    </xf>
    <xf numFmtId="0" fontId="0" fillId="0" borderId="0" xfId="0" applyFont="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7" fillId="0" borderId="0" xfId="0" applyFont="1" applyAlignment="1">
      <alignment horizontal="center" vertical="center"/>
    </xf>
    <xf numFmtId="0" fontId="10" fillId="3" borderId="0" xfId="0" applyFont="1" applyFill="1" applyAlignment="1">
      <alignment horizontal="center" vertical="center"/>
    </xf>
    <xf numFmtId="0" fontId="0" fillId="0" borderId="22" xfId="0" applyBorder="1" applyAlignment="1">
      <alignment horizontal="center" vertical="center"/>
    </xf>
    <xf numFmtId="38" fontId="0" fillId="0" borderId="22" xfId="1" applyFont="1" applyBorder="1" applyAlignment="1">
      <alignment horizontal="center" vertical="center"/>
    </xf>
    <xf numFmtId="0" fontId="0" fillId="3" borderId="0" xfId="0" applyFill="1" applyAlignment="1">
      <alignment horizontal="center" vertical="center" shrinkToFit="1"/>
    </xf>
    <xf numFmtId="0" fontId="10" fillId="0" borderId="0" xfId="0" applyFont="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9" fillId="0" borderId="0" xfId="0" applyFont="1" applyAlignment="1">
      <alignment horizontal="center" vertical="center"/>
    </xf>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0" fillId="0" borderId="33" xfId="0" applyFill="1" applyBorder="1" applyAlignment="1">
      <alignment horizontal="center" vertical="center"/>
    </xf>
    <xf numFmtId="0" fontId="0" fillId="3" borderId="29"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33" xfId="0" applyFill="1" applyBorder="1" applyAlignment="1" applyProtection="1">
      <alignment horizontal="center" vertical="center" wrapText="1"/>
      <protection locked="0"/>
    </xf>
    <xf numFmtId="38" fontId="0" fillId="0" borderId="35" xfId="1"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Fill="1" applyAlignment="1">
      <alignment horizontal="center" vertical="center"/>
    </xf>
    <xf numFmtId="0" fontId="0" fillId="0" borderId="0" xfId="0" applyFill="1" applyAlignment="1" applyProtection="1">
      <alignment horizontal="center" vertical="center" shrinkToFit="1"/>
      <protection locked="0"/>
    </xf>
    <xf numFmtId="0" fontId="0" fillId="0" borderId="0" xfId="0" applyFill="1" applyAlignment="1">
      <alignment horizontal="left" vertical="center"/>
    </xf>
    <xf numFmtId="0" fontId="0" fillId="0" borderId="0" xfId="0" applyFill="1" applyAlignment="1" applyProtection="1">
      <alignment horizontal="center" vertical="center"/>
      <protection locked="0"/>
    </xf>
    <xf numFmtId="38" fontId="0" fillId="0" borderId="0" xfId="1" applyFont="1" applyFill="1" applyAlignment="1" applyProtection="1">
      <alignment horizontal="center" vertical="center"/>
      <protection locked="0"/>
    </xf>
    <xf numFmtId="0" fontId="10" fillId="0" borderId="0" xfId="0" applyFont="1" applyFill="1" applyAlignment="1">
      <alignment horizontal="center" vertical="center"/>
    </xf>
    <xf numFmtId="0" fontId="0" fillId="0" borderId="0" xfId="0" applyFill="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pplyProtection="1">
      <alignment horizontal="center" vertical="center"/>
      <protection locked="0"/>
    </xf>
    <xf numFmtId="0" fontId="0" fillId="0" borderId="0" xfId="0" applyAlignment="1">
      <alignment horizontal="left" vertical="center"/>
    </xf>
    <xf numFmtId="0" fontId="0" fillId="3" borderId="0" xfId="0" applyFill="1" applyAlignment="1" applyProtection="1">
      <alignment horizontal="center" vertical="center"/>
      <protection locked="0"/>
    </xf>
    <xf numFmtId="38" fontId="0" fillId="3" borderId="0" xfId="1" applyFont="1" applyFill="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0" borderId="27" xfId="0" applyFill="1" applyBorder="1" applyAlignment="1">
      <alignment horizontal="right" vertical="center"/>
    </xf>
    <xf numFmtId="0" fontId="0" fillId="0" borderId="25" xfId="0" applyFill="1" applyBorder="1" applyAlignment="1">
      <alignment horizontal="right" vertical="center"/>
    </xf>
    <xf numFmtId="0" fontId="0" fillId="0" borderId="32" xfId="0" applyFill="1" applyBorder="1" applyAlignment="1">
      <alignment horizontal="right" vertical="center"/>
    </xf>
    <xf numFmtId="0" fontId="0" fillId="0" borderId="29" xfId="0" applyFill="1" applyBorder="1" applyAlignment="1">
      <alignment horizontal="right" vertical="center"/>
    </xf>
    <xf numFmtId="0" fontId="0" fillId="0" borderId="30" xfId="0" applyFill="1" applyBorder="1" applyAlignment="1">
      <alignment horizontal="right" vertical="center"/>
    </xf>
    <xf numFmtId="0" fontId="0" fillId="0" borderId="33" xfId="0" applyFill="1" applyBorder="1" applyAlignment="1">
      <alignment horizontal="right" vertical="center"/>
    </xf>
    <xf numFmtId="38" fontId="0" fillId="0" borderId="19" xfId="1" applyFont="1" applyBorder="1" applyAlignment="1">
      <alignment horizontal="right" vertical="center"/>
    </xf>
    <xf numFmtId="38" fontId="0" fillId="0" borderId="17" xfId="1" applyFont="1" applyBorder="1" applyAlignment="1">
      <alignment horizontal="right" vertical="center"/>
    </xf>
    <xf numFmtId="38" fontId="0" fillId="0" borderId="24" xfId="1" applyFont="1" applyBorder="1" applyAlignment="1">
      <alignment horizontal="right" vertical="center"/>
    </xf>
    <xf numFmtId="38" fontId="0" fillId="0" borderId="0" xfId="1" applyFont="1" applyBorder="1" applyAlignment="1">
      <alignment horizontal="right" vertical="center"/>
    </xf>
    <xf numFmtId="38" fontId="0" fillId="3" borderId="30" xfId="1" applyFont="1" applyFill="1" applyBorder="1" applyAlignment="1" applyProtection="1">
      <alignment horizontal="center" vertical="center"/>
      <protection locked="0"/>
    </xf>
    <xf numFmtId="0" fontId="0" fillId="0" borderId="22" xfId="0" applyFill="1" applyBorder="1" applyAlignment="1">
      <alignment horizontal="center" vertical="center" wrapText="1"/>
    </xf>
    <xf numFmtId="38" fontId="0" fillId="0" borderId="22" xfId="0" applyNumberFormat="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3" borderId="0" xfId="0" applyFill="1" applyBorder="1" applyAlignment="1" applyProtection="1">
      <alignment horizontal="center" vertical="center"/>
      <protection locked="0"/>
    </xf>
    <xf numFmtId="38" fontId="0" fillId="0" borderId="25" xfId="1" applyFont="1" applyBorder="1" applyAlignment="1">
      <alignment horizontal="center" vertical="center"/>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0" xfId="0" applyBorder="1" applyAlignment="1">
      <alignment horizontal="left" vertical="center"/>
    </xf>
    <xf numFmtId="0" fontId="0" fillId="3" borderId="30" xfId="0" applyFill="1" applyBorder="1" applyAlignment="1" applyProtection="1">
      <alignment horizontal="center" vertical="center"/>
      <protection locked="0"/>
    </xf>
    <xf numFmtId="0" fontId="0" fillId="3" borderId="38" xfId="0" applyFill="1" applyBorder="1" applyAlignment="1" applyProtection="1">
      <alignment horizontal="center" vertical="center" shrinkToFit="1"/>
      <protection locked="0"/>
    </xf>
    <xf numFmtId="0" fontId="0" fillId="3" borderId="39" xfId="0" applyFill="1" applyBorder="1" applyAlignment="1" applyProtection="1">
      <alignment horizontal="center" vertical="center" shrinkToFit="1"/>
      <protection locked="0"/>
    </xf>
    <xf numFmtId="0" fontId="0" fillId="3" borderId="40" xfId="0" applyFill="1" applyBorder="1" applyAlignment="1" applyProtection="1">
      <alignment horizontal="center" vertical="center" shrinkToFit="1"/>
      <protection locked="0"/>
    </xf>
    <xf numFmtId="38" fontId="0" fillId="3" borderId="0" xfId="1" applyFont="1" applyFill="1" applyBorder="1" applyAlignment="1" applyProtection="1">
      <alignment horizontal="center" vertical="center"/>
      <protection locked="0"/>
    </xf>
    <xf numFmtId="38" fontId="0" fillId="0" borderId="25" xfId="1" applyFont="1" applyFill="1" applyBorder="1" applyAlignment="1">
      <alignment horizontal="center" vertical="center"/>
    </xf>
    <xf numFmtId="38" fontId="0" fillId="0" borderId="30" xfId="1" applyFont="1" applyFill="1" applyBorder="1" applyAlignment="1">
      <alignment horizontal="center" vertical="center"/>
    </xf>
    <xf numFmtId="0" fontId="0" fillId="0" borderId="24" xfId="0" applyBorder="1" applyAlignment="1">
      <alignment horizontal="center" vertical="center" shrinkToFit="1"/>
    </xf>
    <xf numFmtId="0" fontId="0" fillId="0" borderId="0" xfId="0" applyBorder="1" applyAlignment="1">
      <alignment horizontal="center" vertical="center" shrinkToFit="1"/>
    </xf>
    <xf numFmtId="0" fontId="0" fillId="3" borderId="27"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41" xfId="0" applyFill="1" applyBorder="1" applyAlignment="1" applyProtection="1">
      <alignment horizontal="center" vertical="center" shrinkToFit="1"/>
      <protection locked="0"/>
    </xf>
    <xf numFmtId="0" fontId="0" fillId="3" borderId="42" xfId="0" applyFill="1" applyBorder="1" applyAlignment="1" applyProtection="1">
      <alignment horizontal="center" vertical="center" shrinkToFit="1"/>
      <protection locked="0"/>
    </xf>
    <xf numFmtId="0" fontId="0" fillId="3" borderId="43" xfId="0" applyFill="1" applyBorder="1" applyAlignment="1" applyProtection="1">
      <alignment horizontal="center" vertical="center" shrinkToFit="1"/>
      <protection locked="0"/>
    </xf>
    <xf numFmtId="0" fontId="0" fillId="3" borderId="24" xfId="0" applyFill="1" applyBorder="1" applyAlignment="1" applyProtection="1">
      <alignment horizontal="center" vertical="center" shrinkToFit="1"/>
      <protection locked="0"/>
    </xf>
    <xf numFmtId="0" fontId="0" fillId="3" borderId="0" xfId="0"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3" borderId="29" xfId="0" applyFill="1" applyBorder="1" applyAlignment="1" applyProtection="1">
      <alignment horizontal="center" vertical="center" shrinkToFit="1"/>
      <protection locked="0"/>
    </xf>
    <xf numFmtId="0" fontId="0" fillId="3" borderId="30" xfId="0" applyFill="1" applyBorder="1" applyAlignment="1" applyProtection="1">
      <alignment horizontal="center" vertical="center" shrinkToFit="1"/>
      <protection locked="0"/>
    </xf>
    <xf numFmtId="0" fontId="0" fillId="3" borderId="33" xfId="0" applyFill="1" applyBorder="1" applyAlignment="1" applyProtection="1">
      <alignment horizontal="center" vertical="center" shrinkToFit="1"/>
      <protection locked="0"/>
    </xf>
    <xf numFmtId="38" fontId="0" fillId="0" borderId="27" xfId="1" applyFont="1" applyBorder="1" applyAlignment="1">
      <alignment horizontal="center" vertical="center"/>
    </xf>
    <xf numFmtId="38" fontId="0" fillId="0" borderId="29" xfId="1" applyFont="1" applyBorder="1" applyAlignment="1">
      <alignment horizontal="center" vertical="center"/>
    </xf>
    <xf numFmtId="38" fontId="0" fillId="0" borderId="30" xfId="1" applyFont="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38" fontId="0" fillId="0" borderId="29" xfId="0" applyNumberFormat="1" applyBorder="1" applyAlignment="1">
      <alignment horizontal="center" vertical="center"/>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176" fontId="7" fillId="3" borderId="25" xfId="1" applyNumberFormat="1" applyFont="1" applyFill="1" applyBorder="1" applyAlignment="1" applyProtection="1">
      <alignment horizontal="center" vertical="center" shrinkToFit="1"/>
      <protection locked="0"/>
    </xf>
    <xf numFmtId="176" fontId="7" fillId="3" borderId="17" xfId="1" applyNumberFormat="1" applyFont="1" applyFill="1" applyBorder="1" applyAlignment="1" applyProtection="1">
      <alignment horizontal="center" vertical="center" shrinkToFit="1"/>
      <protection locked="0"/>
    </xf>
    <xf numFmtId="176" fontId="7" fillId="3" borderId="20" xfId="1" applyNumberFormat="1" applyFont="1" applyFill="1" applyBorder="1" applyAlignment="1" applyProtection="1">
      <alignment horizontal="center" vertical="center" shrinkToFit="1"/>
      <protection locked="0"/>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38" fontId="0" fillId="0" borderId="22" xfId="0" applyNumberFormat="1" applyBorder="1" applyAlignment="1">
      <alignment horizontal="center" vertical="center"/>
    </xf>
    <xf numFmtId="0" fontId="10" fillId="3" borderId="0" xfId="0" applyFont="1" applyFill="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xf>
    <xf numFmtId="0" fontId="12" fillId="0" borderId="22" xfId="0" applyFont="1" applyBorder="1" applyAlignment="1">
      <alignment horizontal="center" vertical="center"/>
    </xf>
    <xf numFmtId="38" fontId="18" fillId="0" borderId="35" xfId="1"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7" fillId="0" borderId="25" xfId="0" applyFont="1" applyFill="1" applyBorder="1" applyAlignment="1">
      <alignment horizontal="center" vertical="center" wrapText="1"/>
    </xf>
    <xf numFmtId="0" fontId="0" fillId="3" borderId="27"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shrinkToFit="1"/>
      <protection locked="0"/>
    </xf>
    <xf numFmtId="0" fontId="0" fillId="3" borderId="41" xfId="0" applyFill="1" applyBorder="1" applyAlignment="1" applyProtection="1">
      <alignment horizontal="center" vertical="center" wrapText="1"/>
      <protection locked="0"/>
    </xf>
    <xf numFmtId="0" fontId="0" fillId="3" borderId="42"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7" fillId="0" borderId="27" xfId="0" applyFont="1" applyFill="1" applyBorder="1" applyAlignment="1">
      <alignment horizontal="center" vertical="center" wrapText="1"/>
    </xf>
    <xf numFmtId="38" fontId="19" fillId="0" borderId="29" xfId="0" applyNumberFormat="1" applyFont="1" applyFill="1" applyBorder="1" applyAlignment="1">
      <alignment horizontal="center" vertical="center" wrapText="1"/>
    </xf>
    <xf numFmtId="38" fontId="19" fillId="0" borderId="30" xfId="0" applyNumberFormat="1"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38" fontId="0" fillId="0" borderId="19" xfId="0" applyNumberFormat="1" applyBorder="1" applyAlignment="1">
      <alignment horizontal="center" vertical="center"/>
    </xf>
    <xf numFmtId="38" fontId="0" fillId="4" borderId="19" xfId="1" applyFont="1" applyFill="1" applyBorder="1" applyAlignment="1">
      <alignment horizontal="center" vertical="center"/>
    </xf>
    <xf numFmtId="38" fontId="0" fillId="4" borderId="17" xfId="1" applyFont="1" applyFill="1" applyBorder="1" applyAlignment="1">
      <alignment horizontal="center" vertical="center"/>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38" fontId="18" fillId="0" borderId="34" xfId="0" applyNumberFormat="1" applyFont="1" applyBorder="1" applyAlignment="1">
      <alignment horizontal="center" vertical="center"/>
    </xf>
    <xf numFmtId="0" fontId="18" fillId="0" borderId="35"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32" xfId="0" applyFont="1" applyBorder="1" applyAlignment="1">
      <alignment horizontal="center" vertical="center"/>
    </xf>
    <xf numFmtId="38" fontId="0" fillId="3" borderId="17" xfId="1"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0" fillId="0" borderId="0" xfId="0" applyFont="1" applyAlignment="1" applyProtection="1">
      <alignment horizontal="center" vertical="center" shrinkToFit="1"/>
      <protection locked="0"/>
    </xf>
  </cellXfs>
  <cellStyles count="11">
    <cellStyle name="パーセント 2" xfId="2"/>
    <cellStyle name="桁区切り" xfId="1" builtinId="6"/>
    <cellStyle name="桁区切り 2" xfId="3"/>
    <cellStyle name="標準" xfId="0" builtinId="0"/>
    <cellStyle name="標準 2" xfId="4"/>
    <cellStyle name="標準 2 3" xfId="5"/>
    <cellStyle name="標準 3" xfId="6"/>
    <cellStyle name="標準 4" xfId="7"/>
    <cellStyle name="標準 4 2" xfId="8"/>
    <cellStyle name="標準 5" xfId="9"/>
    <cellStyle name="標準 6" xfId="1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57151</xdr:colOff>
      <xdr:row>17</xdr:row>
      <xdr:rowOff>209550</xdr:rowOff>
    </xdr:from>
    <xdr:to>
      <xdr:col>20</xdr:col>
      <xdr:colOff>57151</xdr:colOff>
      <xdr:row>19</xdr:row>
      <xdr:rowOff>66675</xdr:rowOff>
    </xdr:to>
    <xdr:sp macro="" textlink="">
      <xdr:nvSpPr>
        <xdr:cNvPr id="2" name="テキスト ボックス 1"/>
        <xdr:cNvSpPr txBox="1"/>
      </xdr:nvSpPr>
      <xdr:spPr>
        <a:xfrm>
          <a:off x="3486151" y="4495800"/>
          <a:ext cx="381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12</xdr:row>
          <xdr:rowOff>66675</xdr:rowOff>
        </xdr:from>
        <xdr:to>
          <xdr:col>20</xdr:col>
          <xdr:colOff>19050</xdr:colOff>
          <xdr:row>13</xdr:row>
          <xdr:rowOff>76200</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7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104775</xdr:rowOff>
        </xdr:from>
        <xdr:to>
          <xdr:col>20</xdr:col>
          <xdr:colOff>28575</xdr:colOff>
          <xdr:row>14</xdr:row>
          <xdr:rowOff>133350</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7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xdr:oneCellAnchor>
    <xdr:from>
      <xdr:col>16</xdr:col>
      <xdr:colOff>0</xdr:colOff>
      <xdr:row>15</xdr:row>
      <xdr:rowOff>65689</xdr:rowOff>
    </xdr:from>
    <xdr:ext cx="781050" cy="183931"/>
    <xdr:sp macro="" textlink="">
      <xdr:nvSpPr>
        <xdr:cNvPr id="4141" name="Check Box 45" hidden="1">
          <a:extLst>
            <a:ext uri="{63B3BB69-23CF-44E3-9099-C40C66FF867C}">
              <a14:compatExt xmlns:a14="http://schemas.microsoft.com/office/drawing/2010/main" spid="_x0000_s4141"/>
            </a:ext>
            <a:ext uri="{FF2B5EF4-FFF2-40B4-BE49-F238E27FC236}">
              <a16:creationId xmlns="" xmlns:a16="http://schemas.microsoft.com/office/drawing/2014/main" id="{00000000-0008-0000-0700-00002D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16</xdr:row>
      <xdr:rowOff>105103</xdr:rowOff>
    </xdr:from>
    <xdr:ext cx="790575" cy="203638"/>
    <xdr:sp macro="" textlink="">
      <xdr:nvSpPr>
        <xdr:cNvPr id="4142" name="Check Box 46" hidden="1">
          <a:extLst>
            <a:ext uri="{63B3BB69-23CF-44E3-9099-C40C66FF867C}">
              <a14:compatExt xmlns:a14="http://schemas.microsoft.com/office/drawing/2010/main" spid="_x0000_s4142"/>
            </a:ext>
            <a:ext uri="{FF2B5EF4-FFF2-40B4-BE49-F238E27FC236}">
              <a16:creationId xmlns="" xmlns:a16="http://schemas.microsoft.com/office/drawing/2014/main" id="{00000000-0008-0000-0700-00002E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18</xdr:row>
      <xdr:rowOff>65689</xdr:rowOff>
    </xdr:from>
    <xdr:ext cx="781050" cy="183931"/>
    <xdr:sp macro="" textlink="">
      <xdr:nvSpPr>
        <xdr:cNvPr id="4143" name="Check Box 47" hidden="1">
          <a:extLst>
            <a:ext uri="{63B3BB69-23CF-44E3-9099-C40C66FF867C}">
              <a14:compatExt xmlns:a14="http://schemas.microsoft.com/office/drawing/2010/main" spid="_x0000_s4143"/>
            </a:ext>
            <a:ext uri="{FF2B5EF4-FFF2-40B4-BE49-F238E27FC236}">
              <a16:creationId xmlns="" xmlns:a16="http://schemas.microsoft.com/office/drawing/2014/main" id="{00000000-0008-0000-0700-00002F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19</xdr:row>
      <xdr:rowOff>105103</xdr:rowOff>
    </xdr:from>
    <xdr:ext cx="790575" cy="203638"/>
    <xdr:sp macro="" textlink="">
      <xdr:nvSpPr>
        <xdr:cNvPr id="4144" name="Check Box 48" hidden="1">
          <a:extLst>
            <a:ext uri="{63B3BB69-23CF-44E3-9099-C40C66FF867C}">
              <a14:compatExt xmlns:a14="http://schemas.microsoft.com/office/drawing/2010/main" spid="_x0000_s4144"/>
            </a:ext>
            <a:ext uri="{FF2B5EF4-FFF2-40B4-BE49-F238E27FC236}">
              <a16:creationId xmlns="" xmlns:a16="http://schemas.microsoft.com/office/drawing/2014/main" id="{00000000-0008-0000-0700-000030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21</xdr:row>
      <xdr:rowOff>65689</xdr:rowOff>
    </xdr:from>
    <xdr:ext cx="781050" cy="183931"/>
    <xdr:sp macro="" textlink="">
      <xdr:nvSpPr>
        <xdr:cNvPr id="4145" name="Check Box 49" hidden="1">
          <a:extLst>
            <a:ext uri="{63B3BB69-23CF-44E3-9099-C40C66FF867C}">
              <a14:compatExt xmlns:a14="http://schemas.microsoft.com/office/drawing/2010/main" spid="_x0000_s4145"/>
            </a:ext>
            <a:ext uri="{FF2B5EF4-FFF2-40B4-BE49-F238E27FC236}">
              <a16:creationId xmlns="" xmlns:a16="http://schemas.microsoft.com/office/drawing/2014/main" id="{00000000-0008-0000-0700-000031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22</xdr:row>
      <xdr:rowOff>105103</xdr:rowOff>
    </xdr:from>
    <xdr:ext cx="790575" cy="203638"/>
    <xdr:sp macro="" textlink="">
      <xdr:nvSpPr>
        <xdr:cNvPr id="4146" name="Check Box 50" hidden="1">
          <a:extLst>
            <a:ext uri="{63B3BB69-23CF-44E3-9099-C40C66FF867C}">
              <a14:compatExt xmlns:a14="http://schemas.microsoft.com/office/drawing/2010/main" spid="_x0000_s4146"/>
            </a:ext>
            <a:ext uri="{FF2B5EF4-FFF2-40B4-BE49-F238E27FC236}">
              <a16:creationId xmlns="" xmlns:a16="http://schemas.microsoft.com/office/drawing/2014/main" id="{00000000-0008-0000-0700-000032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24</xdr:row>
      <xdr:rowOff>65689</xdr:rowOff>
    </xdr:from>
    <xdr:ext cx="781050" cy="183931"/>
    <xdr:sp macro="" textlink="">
      <xdr:nvSpPr>
        <xdr:cNvPr id="4147" name="Check Box 51" hidden="1">
          <a:extLst>
            <a:ext uri="{63B3BB69-23CF-44E3-9099-C40C66FF867C}">
              <a14:compatExt xmlns:a14="http://schemas.microsoft.com/office/drawing/2010/main" spid="_x0000_s4147"/>
            </a:ext>
            <a:ext uri="{FF2B5EF4-FFF2-40B4-BE49-F238E27FC236}">
              <a16:creationId xmlns="" xmlns:a16="http://schemas.microsoft.com/office/drawing/2014/main" id="{00000000-0008-0000-0700-000033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25</xdr:row>
      <xdr:rowOff>105103</xdr:rowOff>
    </xdr:from>
    <xdr:ext cx="790575" cy="203638"/>
    <xdr:sp macro="" textlink="">
      <xdr:nvSpPr>
        <xdr:cNvPr id="4148" name="Check Box 52" hidden="1">
          <a:extLst>
            <a:ext uri="{63B3BB69-23CF-44E3-9099-C40C66FF867C}">
              <a14:compatExt xmlns:a14="http://schemas.microsoft.com/office/drawing/2010/main" spid="_x0000_s4148"/>
            </a:ext>
            <a:ext uri="{FF2B5EF4-FFF2-40B4-BE49-F238E27FC236}">
              <a16:creationId xmlns="" xmlns:a16="http://schemas.microsoft.com/office/drawing/2014/main" id="{00000000-0008-0000-0700-000034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27</xdr:row>
      <xdr:rowOff>65689</xdr:rowOff>
    </xdr:from>
    <xdr:ext cx="781050" cy="183931"/>
    <xdr:sp macro="" textlink="">
      <xdr:nvSpPr>
        <xdr:cNvPr id="4149" name="Check Box 53" hidden="1">
          <a:extLst>
            <a:ext uri="{63B3BB69-23CF-44E3-9099-C40C66FF867C}">
              <a14:compatExt xmlns:a14="http://schemas.microsoft.com/office/drawing/2010/main" spid="_x0000_s4149"/>
            </a:ext>
            <a:ext uri="{FF2B5EF4-FFF2-40B4-BE49-F238E27FC236}">
              <a16:creationId xmlns="" xmlns:a16="http://schemas.microsoft.com/office/drawing/2014/main" id="{00000000-0008-0000-0700-000035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28</xdr:row>
      <xdr:rowOff>105103</xdr:rowOff>
    </xdr:from>
    <xdr:ext cx="790575" cy="203638"/>
    <xdr:sp macro="" textlink="">
      <xdr:nvSpPr>
        <xdr:cNvPr id="4150" name="Check Box 54" hidden="1">
          <a:extLst>
            <a:ext uri="{63B3BB69-23CF-44E3-9099-C40C66FF867C}">
              <a14:compatExt xmlns:a14="http://schemas.microsoft.com/office/drawing/2010/main" spid="_x0000_s4150"/>
            </a:ext>
            <a:ext uri="{FF2B5EF4-FFF2-40B4-BE49-F238E27FC236}">
              <a16:creationId xmlns="" xmlns:a16="http://schemas.microsoft.com/office/drawing/2014/main" id="{00000000-0008-0000-0700-000036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30</xdr:row>
      <xdr:rowOff>65689</xdr:rowOff>
    </xdr:from>
    <xdr:ext cx="781050" cy="183931"/>
    <xdr:sp macro="" textlink="">
      <xdr:nvSpPr>
        <xdr:cNvPr id="4151" name="Check Box 55" hidden="1">
          <a:extLst>
            <a:ext uri="{63B3BB69-23CF-44E3-9099-C40C66FF867C}">
              <a14:compatExt xmlns:a14="http://schemas.microsoft.com/office/drawing/2010/main" spid="_x0000_s4151"/>
            </a:ext>
            <a:ext uri="{FF2B5EF4-FFF2-40B4-BE49-F238E27FC236}">
              <a16:creationId xmlns="" xmlns:a16="http://schemas.microsoft.com/office/drawing/2014/main" id="{00000000-0008-0000-0700-000037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31</xdr:row>
      <xdr:rowOff>105103</xdr:rowOff>
    </xdr:from>
    <xdr:ext cx="790575" cy="203638"/>
    <xdr:sp macro="" textlink="">
      <xdr:nvSpPr>
        <xdr:cNvPr id="4152" name="Check Box 56" hidden="1">
          <a:extLst>
            <a:ext uri="{63B3BB69-23CF-44E3-9099-C40C66FF867C}">
              <a14:compatExt xmlns:a14="http://schemas.microsoft.com/office/drawing/2010/main" spid="_x0000_s4152"/>
            </a:ext>
            <a:ext uri="{FF2B5EF4-FFF2-40B4-BE49-F238E27FC236}">
              <a16:creationId xmlns="" xmlns:a16="http://schemas.microsoft.com/office/drawing/2014/main" id="{00000000-0008-0000-0700-000038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33</xdr:row>
      <xdr:rowOff>65689</xdr:rowOff>
    </xdr:from>
    <xdr:ext cx="781050" cy="183931"/>
    <xdr:sp macro="" textlink="">
      <xdr:nvSpPr>
        <xdr:cNvPr id="4153" name="Check Box 57" hidden="1">
          <a:extLst>
            <a:ext uri="{63B3BB69-23CF-44E3-9099-C40C66FF867C}">
              <a14:compatExt xmlns:a14="http://schemas.microsoft.com/office/drawing/2010/main" spid="_x0000_s4153"/>
            </a:ext>
            <a:ext uri="{FF2B5EF4-FFF2-40B4-BE49-F238E27FC236}">
              <a16:creationId xmlns="" xmlns:a16="http://schemas.microsoft.com/office/drawing/2014/main" id="{00000000-0008-0000-0700-000039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34</xdr:row>
      <xdr:rowOff>105103</xdr:rowOff>
    </xdr:from>
    <xdr:ext cx="790575" cy="203638"/>
    <xdr:sp macro="" textlink="">
      <xdr:nvSpPr>
        <xdr:cNvPr id="4154" name="Check Box 58" hidden="1">
          <a:extLst>
            <a:ext uri="{63B3BB69-23CF-44E3-9099-C40C66FF867C}">
              <a14:compatExt xmlns:a14="http://schemas.microsoft.com/office/drawing/2010/main" spid="_x0000_s4154"/>
            </a:ext>
            <a:ext uri="{FF2B5EF4-FFF2-40B4-BE49-F238E27FC236}">
              <a16:creationId xmlns="" xmlns:a16="http://schemas.microsoft.com/office/drawing/2014/main" id="{00000000-0008-0000-0700-00003A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36</xdr:row>
      <xdr:rowOff>65689</xdr:rowOff>
    </xdr:from>
    <xdr:ext cx="781050" cy="183931"/>
    <xdr:sp macro="" textlink="">
      <xdr:nvSpPr>
        <xdr:cNvPr id="4155" name="Check Box 59" hidden="1">
          <a:extLst>
            <a:ext uri="{63B3BB69-23CF-44E3-9099-C40C66FF867C}">
              <a14:compatExt xmlns:a14="http://schemas.microsoft.com/office/drawing/2010/main" spid="_x0000_s4155"/>
            </a:ext>
            <a:ext uri="{FF2B5EF4-FFF2-40B4-BE49-F238E27FC236}">
              <a16:creationId xmlns="" xmlns:a16="http://schemas.microsoft.com/office/drawing/2014/main" id="{00000000-0008-0000-0700-00003B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37</xdr:row>
      <xdr:rowOff>105103</xdr:rowOff>
    </xdr:from>
    <xdr:ext cx="790575" cy="203638"/>
    <xdr:sp macro="" textlink="">
      <xdr:nvSpPr>
        <xdr:cNvPr id="4156" name="Check Box 60" hidden="1">
          <a:extLst>
            <a:ext uri="{63B3BB69-23CF-44E3-9099-C40C66FF867C}">
              <a14:compatExt xmlns:a14="http://schemas.microsoft.com/office/drawing/2010/main" spid="_x0000_s4156"/>
            </a:ext>
            <a:ext uri="{FF2B5EF4-FFF2-40B4-BE49-F238E27FC236}">
              <a16:creationId xmlns="" xmlns:a16="http://schemas.microsoft.com/office/drawing/2014/main" id="{00000000-0008-0000-0700-00003C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xdr:oneCellAnchor>
    <xdr:from>
      <xdr:col>16</xdr:col>
      <xdr:colOff>0</xdr:colOff>
      <xdr:row>39</xdr:row>
      <xdr:rowOff>65689</xdr:rowOff>
    </xdr:from>
    <xdr:ext cx="781050" cy="183931"/>
    <xdr:sp macro="" textlink="">
      <xdr:nvSpPr>
        <xdr:cNvPr id="4157" name="Check Box 61" hidden="1">
          <a:extLst>
            <a:ext uri="{63B3BB69-23CF-44E3-9099-C40C66FF867C}">
              <a14:compatExt xmlns:a14="http://schemas.microsoft.com/office/drawing/2010/main" spid="_x0000_s4157"/>
            </a:ext>
            <a:ext uri="{FF2B5EF4-FFF2-40B4-BE49-F238E27FC236}">
              <a16:creationId xmlns="" xmlns:a16="http://schemas.microsoft.com/office/drawing/2014/main" id="{00000000-0008-0000-0700-00003D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oneCellAnchor>
  <xdr:oneCellAnchor>
    <xdr:from>
      <xdr:col>16</xdr:col>
      <xdr:colOff>3144</xdr:colOff>
      <xdr:row>40</xdr:row>
      <xdr:rowOff>105103</xdr:rowOff>
    </xdr:from>
    <xdr:ext cx="790575" cy="203638"/>
    <xdr:sp macro="" textlink="">
      <xdr:nvSpPr>
        <xdr:cNvPr id="4158" name="Check Box 62" hidden="1">
          <a:extLst>
            <a:ext uri="{63B3BB69-23CF-44E3-9099-C40C66FF867C}">
              <a14:compatExt xmlns:a14="http://schemas.microsoft.com/office/drawing/2010/main" spid="_x0000_s4158"/>
            </a:ext>
            <a:ext uri="{FF2B5EF4-FFF2-40B4-BE49-F238E27FC236}">
              <a16:creationId xmlns="" xmlns:a16="http://schemas.microsoft.com/office/drawing/2014/main" id="{00000000-0008-0000-0700-00003E1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oneCellAnchor>
  <mc:AlternateContent xmlns:mc="http://schemas.openxmlformats.org/markup-compatibility/2006">
    <mc:Choice xmlns:a14="http://schemas.microsoft.com/office/drawing/2010/main" Requires="a14">
      <xdr:twoCellAnchor editAs="oneCell">
        <xdr:from>
          <xdr:col>16</xdr:col>
          <xdr:colOff>0</xdr:colOff>
          <xdr:row>15</xdr:row>
          <xdr:rowOff>66675</xdr:rowOff>
        </xdr:from>
        <xdr:to>
          <xdr:col>20</xdr:col>
          <xdr:colOff>19050</xdr:colOff>
          <xdr:row>16</xdr:row>
          <xdr:rowOff>76200</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7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104775</xdr:rowOff>
        </xdr:from>
        <xdr:to>
          <xdr:col>20</xdr:col>
          <xdr:colOff>28575</xdr:colOff>
          <xdr:row>17</xdr:row>
          <xdr:rowOff>133350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7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66675</xdr:rowOff>
        </xdr:from>
        <xdr:to>
          <xdr:col>20</xdr:col>
          <xdr:colOff>19050</xdr:colOff>
          <xdr:row>19</xdr:row>
          <xdr:rowOff>76200</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7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104775</xdr:rowOff>
        </xdr:from>
        <xdr:to>
          <xdr:col>20</xdr:col>
          <xdr:colOff>28575</xdr:colOff>
          <xdr:row>20</xdr:row>
          <xdr:rowOff>133350</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7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66675</xdr:rowOff>
        </xdr:from>
        <xdr:to>
          <xdr:col>20</xdr:col>
          <xdr:colOff>19050</xdr:colOff>
          <xdr:row>22</xdr:row>
          <xdr:rowOff>76200</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7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104775</xdr:rowOff>
        </xdr:from>
        <xdr:to>
          <xdr:col>20</xdr:col>
          <xdr:colOff>28575</xdr:colOff>
          <xdr:row>23</xdr:row>
          <xdr:rowOff>133350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7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66675</xdr:rowOff>
        </xdr:from>
        <xdr:to>
          <xdr:col>20</xdr:col>
          <xdr:colOff>19050</xdr:colOff>
          <xdr:row>25</xdr:row>
          <xdr:rowOff>76200</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7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104775</xdr:rowOff>
        </xdr:from>
        <xdr:to>
          <xdr:col>20</xdr:col>
          <xdr:colOff>28575</xdr:colOff>
          <xdr:row>26</xdr:row>
          <xdr:rowOff>133350</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7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66675</xdr:rowOff>
        </xdr:from>
        <xdr:to>
          <xdr:col>20</xdr:col>
          <xdr:colOff>19050</xdr:colOff>
          <xdr:row>28</xdr:row>
          <xdr:rowOff>76200</xdr:rowOff>
        </xdr:to>
        <xdr:sp macro="" textlink="">
          <xdr:nvSpPr>
            <xdr:cNvPr id="4108" name="Check Box 12" hidden="1">
              <a:extLst>
                <a:ext uri="{63B3BB69-23CF-44E3-9099-C40C66FF867C}">
                  <a14:compatExt spid="_x0000_s4108"/>
                </a:ext>
                <a:ext uri="{FF2B5EF4-FFF2-40B4-BE49-F238E27FC236}">
                  <a16:creationId xmlns="" xmlns:a16="http://schemas.microsoft.com/office/drawing/2014/main" id="{00000000-0008-0000-07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104775</xdr:rowOff>
        </xdr:from>
        <xdr:to>
          <xdr:col>20</xdr:col>
          <xdr:colOff>28575</xdr:colOff>
          <xdr:row>29</xdr:row>
          <xdr:rowOff>133350</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7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66675</xdr:rowOff>
        </xdr:from>
        <xdr:to>
          <xdr:col>20</xdr:col>
          <xdr:colOff>19050</xdr:colOff>
          <xdr:row>31</xdr:row>
          <xdr:rowOff>76200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7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104775</xdr:rowOff>
        </xdr:from>
        <xdr:to>
          <xdr:col>20</xdr:col>
          <xdr:colOff>28575</xdr:colOff>
          <xdr:row>32</xdr:row>
          <xdr:rowOff>133350</xdr:rowOff>
        </xdr:to>
        <xdr:sp macro="" textlink="">
          <xdr:nvSpPr>
            <xdr:cNvPr id="4111" name="Check Box 15" hidden="1">
              <a:extLst>
                <a:ext uri="{63B3BB69-23CF-44E3-9099-C40C66FF867C}">
                  <a14:compatExt spid="_x0000_s4111"/>
                </a:ext>
                <a:ext uri="{FF2B5EF4-FFF2-40B4-BE49-F238E27FC236}">
                  <a16:creationId xmlns="" xmlns:a16="http://schemas.microsoft.com/office/drawing/2014/main" id="{00000000-0008-0000-07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66675</xdr:rowOff>
        </xdr:from>
        <xdr:to>
          <xdr:col>20</xdr:col>
          <xdr:colOff>19050</xdr:colOff>
          <xdr:row>34</xdr:row>
          <xdr:rowOff>76200</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07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104775</xdr:rowOff>
        </xdr:from>
        <xdr:to>
          <xdr:col>20</xdr:col>
          <xdr:colOff>28575</xdr:colOff>
          <xdr:row>35</xdr:row>
          <xdr:rowOff>133350</xdr:rowOff>
        </xdr:to>
        <xdr:sp macro="" textlink="">
          <xdr:nvSpPr>
            <xdr:cNvPr id="4113" name="Check Box 17" hidden="1">
              <a:extLst>
                <a:ext uri="{63B3BB69-23CF-44E3-9099-C40C66FF867C}">
                  <a14:compatExt spid="_x0000_s4113"/>
                </a:ext>
                <a:ext uri="{FF2B5EF4-FFF2-40B4-BE49-F238E27FC236}">
                  <a16:creationId xmlns="" xmlns:a16="http://schemas.microsoft.com/office/drawing/2014/main" id="{00000000-0008-0000-07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66675</xdr:rowOff>
        </xdr:from>
        <xdr:to>
          <xdr:col>20</xdr:col>
          <xdr:colOff>19050</xdr:colOff>
          <xdr:row>37</xdr:row>
          <xdr:rowOff>76200</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00000000-0008-0000-07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104775</xdr:rowOff>
        </xdr:from>
        <xdr:to>
          <xdr:col>20</xdr:col>
          <xdr:colOff>28575</xdr:colOff>
          <xdr:row>38</xdr:row>
          <xdr:rowOff>133350</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00000000-0008-0000-07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66675</xdr:rowOff>
        </xdr:from>
        <xdr:to>
          <xdr:col>20</xdr:col>
          <xdr:colOff>19050</xdr:colOff>
          <xdr:row>40</xdr:row>
          <xdr:rowOff>76200</xdr:rowOff>
        </xdr:to>
        <xdr:sp macro="" textlink="">
          <xdr:nvSpPr>
            <xdr:cNvPr id="4116" name="Check Box 20" hidden="1">
              <a:extLst>
                <a:ext uri="{63B3BB69-23CF-44E3-9099-C40C66FF867C}">
                  <a14:compatExt spid="_x0000_s4116"/>
                </a:ext>
                <a:ext uri="{FF2B5EF4-FFF2-40B4-BE49-F238E27FC236}">
                  <a16:creationId xmlns="" xmlns:a16="http://schemas.microsoft.com/office/drawing/2014/main" id="{00000000-0008-0000-07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104775</xdr:rowOff>
        </xdr:from>
        <xdr:to>
          <xdr:col>20</xdr:col>
          <xdr:colOff>28575</xdr:colOff>
          <xdr:row>41</xdr:row>
          <xdr:rowOff>133350</xdr:rowOff>
        </xdr:to>
        <xdr:sp macro="" textlink="">
          <xdr:nvSpPr>
            <xdr:cNvPr id="4117" name="Check Box 21" hidden="1">
              <a:extLst>
                <a:ext uri="{63B3BB69-23CF-44E3-9099-C40C66FF867C}">
                  <a14:compatExt spid="_x0000_s4117"/>
                </a:ext>
                <a:ext uri="{FF2B5EF4-FFF2-40B4-BE49-F238E27FC236}">
                  <a16:creationId xmlns="" xmlns:a16="http://schemas.microsoft.com/office/drawing/2014/main" id="{00000000-0008-0000-07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E6E6CE"/>
                  </a:solidFill>
                  <a:prstDash val="dash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時間契約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0674/Desktop/&#24188;&#31258;&#22290;&#65288;&#26410;&#31227;&#34892;&#65289;&#27096;&#24335;/S/&#36939;&#21942;&#36027;/31/&#12304;&#12459;&#12458;&#12523;&#12305;&#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0歳児"/>
      <sheetName val="1歳児"/>
      <sheetName val="2歳児"/>
      <sheetName val="3歳児"/>
      <sheetName val="4歳児"/>
      <sheetName val="5歳児"/>
      <sheetName val="請求明細書（保育所） "/>
      <sheetName val="月途中入退所明細書"/>
      <sheetName val="保育単価表"/>
      <sheetName val="保育単価表②"/>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v>1130151000019</v>
          </cell>
        </row>
      </sheetData>
      <sheetData sheetId="8"/>
      <sheetData sheetId="9">
        <row r="1">
          <cell r="B1" t="str">
            <v>地域
区分</v>
          </cell>
          <cell r="C1" t="str">
            <v>定員区分</v>
          </cell>
          <cell r="D1" t="str">
            <v>認定
区分</v>
          </cell>
          <cell r="E1" t="str">
            <v>年齢区分</v>
          </cell>
          <cell r="G1" t="str">
            <v>保育必要量区分　⑤</v>
          </cell>
          <cell r="L1" t="str">
            <v>処遇改善等加算Ⅰ</v>
          </cell>
          <cell r="S1" t="str">
            <v>所長設置加算</v>
          </cell>
          <cell r="W1" t="str">
            <v>３歳児配置改善加算</v>
          </cell>
          <cell r="AA1" t="str">
            <v>休日保育加算</v>
          </cell>
          <cell r="AH1" t="str">
            <v>夜間保育加算</v>
          </cell>
          <cell r="AM1" t="str">
            <v>減価償却費加算</v>
          </cell>
          <cell r="AQ1" t="str">
            <v>賃借料加算</v>
          </cell>
          <cell r="AU1" t="str">
            <v>チーム保育推進加算</v>
          </cell>
          <cell r="AY1" t="str">
            <v>分園の場合</v>
          </cell>
          <cell r="BA1" t="str">
            <v>常態的に土曜日に閉所する場合</v>
          </cell>
          <cell r="BC1" t="str">
            <v>定員を恒常的に超過する場合</v>
          </cell>
        </row>
        <row r="2">
          <cell r="G2" t="str">
            <v>保育標準時間認定</v>
          </cell>
          <cell r="I2" t="str">
            <v>保育短時間認定</v>
          </cell>
          <cell r="L2" t="str">
            <v>保育標準時間認定</v>
          </cell>
          <cell r="O2" t="str">
            <v>保育短時間認定</v>
          </cell>
        </row>
        <row r="3">
          <cell r="G3" t="str">
            <v>基本分単価</v>
          </cell>
          <cell r="I3" t="str">
            <v>基本分単価</v>
          </cell>
          <cell r="U3" t="str">
            <v>処遇改善等加算Ⅰ</v>
          </cell>
          <cell r="X3" t="str">
            <v>処遇改善等加算Ⅰ</v>
          </cell>
          <cell r="AC3" t="str">
            <v>処遇改善等加算Ⅰ</v>
          </cell>
          <cell r="AK3" t="str">
            <v>処遇改善等
加算Ⅰ</v>
          </cell>
          <cell r="AN3" t="str">
            <v>加算額</v>
          </cell>
          <cell r="AR3" t="str">
            <v>加算額</v>
          </cell>
          <cell r="AW3" t="str">
            <v>処遇改善等加算Ⅰ</v>
          </cell>
        </row>
        <row r="4">
          <cell r="H4" t="str">
            <v>（注）</v>
          </cell>
          <cell r="J4" t="str">
            <v>（注）</v>
          </cell>
          <cell r="M4" t="str">
            <v>（注）</v>
          </cell>
          <cell r="P4" t="str">
            <v>（注）</v>
          </cell>
          <cell r="AI4" t="str">
            <v>（注）</v>
          </cell>
          <cell r="AN4" t="str">
            <v>標　準</v>
          </cell>
          <cell r="AO4" t="str">
            <v>都市部</v>
          </cell>
          <cell r="AR4" t="str">
            <v>標　準</v>
          </cell>
          <cell r="AS4" t="str">
            <v>都市部</v>
          </cell>
        </row>
        <row r="5">
          <cell r="B5" t="str">
            <v>①</v>
          </cell>
          <cell r="C5" t="str">
            <v>②</v>
          </cell>
          <cell r="D5" t="str">
            <v>③</v>
          </cell>
          <cell r="E5" t="str">
            <v>④</v>
          </cell>
          <cell r="G5" t="str">
            <v>⑥</v>
          </cell>
          <cell r="I5" t="str">
            <v>⑥</v>
          </cell>
          <cell r="L5" t="str">
            <v>⑦</v>
          </cell>
          <cell r="O5" t="str">
            <v>⑦</v>
          </cell>
          <cell r="S5" t="str">
            <v>⑧</v>
          </cell>
          <cell r="W5" t="str">
            <v>⑨</v>
          </cell>
          <cell r="AA5" t="str">
            <v>⑩</v>
          </cell>
          <cell r="AH5" t="str">
            <v>⑪</v>
          </cell>
          <cell r="AM5" t="str">
            <v>⑫</v>
          </cell>
          <cell r="AQ5" t="str">
            <v>⑬</v>
          </cell>
          <cell r="AU5" t="str">
            <v>⑭</v>
          </cell>
          <cell r="AY5" t="str">
            <v>⑮</v>
          </cell>
          <cell r="BA5" t="str">
            <v>⑯</v>
          </cell>
          <cell r="BC5" t="str">
            <v>⑰</v>
          </cell>
        </row>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row>
        <row r="7">
          <cell r="A7" t="str">
            <v>20４歳児以上</v>
          </cell>
          <cell r="B7" t="str">
            <v>6/100
地域</v>
          </cell>
          <cell r="C7" t="str">
            <v>　20人</v>
          </cell>
          <cell r="D7" t="str">
            <v>2号</v>
          </cell>
          <cell r="E7" t="str">
            <v>４歳以上児</v>
          </cell>
          <cell r="G7">
            <v>92690</v>
          </cell>
          <cell r="H7">
            <v>99600</v>
          </cell>
          <cell r="I7">
            <v>69170</v>
          </cell>
          <cell r="J7">
            <v>76080</v>
          </cell>
          <cell r="K7" t="str">
            <v>＋</v>
          </cell>
          <cell r="L7">
            <v>850</v>
          </cell>
          <cell r="M7">
            <v>910</v>
          </cell>
          <cell r="N7" t="str">
            <v>×加算率</v>
          </cell>
          <cell r="O7">
            <v>620</v>
          </cell>
          <cell r="P7">
            <v>680</v>
          </cell>
          <cell r="Q7" t="str">
            <v>×加算率</v>
          </cell>
          <cell r="R7" t="str">
            <v>＋</v>
          </cell>
          <cell r="S7">
            <v>23880</v>
          </cell>
          <cell r="T7" t="str">
            <v>＋</v>
          </cell>
          <cell r="U7">
            <v>230</v>
          </cell>
          <cell r="V7" t="str">
            <v>＋</v>
          </cell>
          <cell r="W7">
            <v>6910</v>
          </cell>
          <cell r="X7">
            <v>60</v>
          </cell>
          <cell r="Y7" t="str">
            <v>＋</v>
          </cell>
          <cell r="AB7" t="str">
            <v>＋</v>
          </cell>
          <cell r="AE7" t="str">
            <v>÷</v>
          </cell>
          <cell r="AG7" t="str">
            <v>＋</v>
          </cell>
          <cell r="AH7">
            <v>26600</v>
          </cell>
          <cell r="AJ7" t="str">
            <v>＋</v>
          </cell>
          <cell r="AK7">
            <v>190</v>
          </cell>
          <cell r="AL7" t="str">
            <v>＋</v>
          </cell>
          <cell r="AM7" t="str">
            <v>Ａ地域</v>
          </cell>
          <cell r="AN7">
            <v>6700</v>
          </cell>
          <cell r="AO7">
            <v>7400</v>
          </cell>
          <cell r="AP7" t="str">
            <v>＋</v>
          </cell>
          <cell r="AQ7" t="str">
            <v>ａ地域</v>
          </cell>
          <cell r="AR7">
            <v>15100</v>
          </cell>
          <cell r="AS7">
            <v>16800</v>
          </cell>
          <cell r="AT7" t="str">
            <v>＋</v>
          </cell>
          <cell r="AU7">
            <v>20730</v>
          </cell>
          <cell r="AV7" t="str">
            <v>＋</v>
          </cell>
          <cell r="AW7">
            <v>200</v>
          </cell>
          <cell r="AX7" t="str">
            <v>－</v>
          </cell>
          <cell r="AZ7" t="str">
            <v>－</v>
          </cell>
          <cell r="BA7" t="str">
            <v>(⑥＋⑦
　＋⑨＋⑪)</v>
          </cell>
          <cell r="BC7" t="str">
            <v>(⑥～⑯)</v>
          </cell>
        </row>
        <row r="8">
          <cell r="A8" t="str">
            <v>20３歳児</v>
          </cell>
          <cell r="E8" t="str">
            <v>３歳児</v>
          </cell>
          <cell r="G8">
            <v>99600</v>
          </cell>
          <cell r="H8">
            <v>151290</v>
          </cell>
          <cell r="I8">
            <v>76080</v>
          </cell>
          <cell r="J8">
            <v>127770</v>
          </cell>
          <cell r="K8" t="str">
            <v>＋</v>
          </cell>
          <cell r="L8">
            <v>910</v>
          </cell>
          <cell r="M8">
            <v>1400</v>
          </cell>
          <cell r="N8" t="str">
            <v>×加算率</v>
          </cell>
          <cell r="O8">
            <v>680</v>
          </cell>
          <cell r="P8">
            <v>1170</v>
          </cell>
          <cell r="Q8" t="str">
            <v>×加算率</v>
          </cell>
          <cell r="V8" t="str">
            <v>＋</v>
          </cell>
          <cell r="W8">
            <v>6910</v>
          </cell>
          <cell r="X8">
            <v>60</v>
          </cell>
          <cell r="AI8">
            <v>24920</v>
          </cell>
          <cell r="AM8" t="str">
            <v>Ｂ地域</v>
          </cell>
          <cell r="AN8">
            <v>6300</v>
          </cell>
          <cell r="AO8">
            <v>7000</v>
          </cell>
          <cell r="AQ8" t="str">
            <v>ｂ地域</v>
          </cell>
          <cell r="AR8">
            <v>8300</v>
          </cell>
          <cell r="AS8">
            <v>9200</v>
          </cell>
        </row>
        <row r="9">
          <cell r="A9" t="str">
            <v>20１・２歳児</v>
          </cell>
          <cell r="D9" t="str">
            <v>3号</v>
          </cell>
          <cell r="E9" t="str">
            <v>１、２歳児</v>
          </cell>
          <cell r="G9">
            <v>151290</v>
          </cell>
          <cell r="H9">
            <v>220420</v>
          </cell>
          <cell r="I9">
            <v>127770</v>
          </cell>
          <cell r="J9">
            <v>196900</v>
          </cell>
          <cell r="K9" t="str">
            <v>＋</v>
          </cell>
          <cell r="L9">
            <v>1400</v>
          </cell>
          <cell r="M9">
            <v>2090</v>
          </cell>
          <cell r="N9" t="str">
            <v>×加算率</v>
          </cell>
          <cell r="O9">
            <v>1170</v>
          </cell>
          <cell r="P9">
            <v>1860</v>
          </cell>
          <cell r="Q9" t="str">
            <v>×加算率</v>
          </cell>
          <cell r="AG9" t="str">
            <v>＋</v>
          </cell>
          <cell r="AH9">
            <v>24920</v>
          </cell>
          <cell r="AM9" t="str">
            <v>Ｃ地域</v>
          </cell>
          <cell r="AN9">
            <v>6000</v>
          </cell>
          <cell r="AO9">
            <v>6600</v>
          </cell>
          <cell r="AQ9" t="str">
            <v>ｃ地域</v>
          </cell>
          <cell r="AR9">
            <v>7200</v>
          </cell>
          <cell r="AS9">
            <v>8000</v>
          </cell>
          <cell r="BA9">
            <v>7.0000000000000007E-2</v>
          </cell>
          <cell r="BC9">
            <v>0.8</v>
          </cell>
        </row>
        <row r="10">
          <cell r="A10" t="str">
            <v>20乳児</v>
          </cell>
          <cell r="E10" t="str">
            <v>乳児</v>
          </cell>
          <cell r="G10">
            <v>220420</v>
          </cell>
          <cell r="I10">
            <v>196900</v>
          </cell>
          <cell r="K10" t="str">
            <v>＋</v>
          </cell>
          <cell r="L10">
            <v>2090</v>
          </cell>
          <cell r="N10" t="str">
            <v>×加算率</v>
          </cell>
          <cell r="O10">
            <v>1860</v>
          </cell>
          <cell r="Q10" t="str">
            <v>×加算率</v>
          </cell>
          <cell r="AM10" t="str">
            <v>Ｄ地域</v>
          </cell>
          <cell r="AN10">
            <v>5700</v>
          </cell>
          <cell r="AO10">
            <v>6300</v>
          </cell>
          <cell r="AQ10" t="str">
            <v>ｄ地域</v>
          </cell>
          <cell r="AR10">
            <v>6500</v>
          </cell>
          <cell r="AS10">
            <v>7200</v>
          </cell>
        </row>
        <row r="11">
          <cell r="A11" t="str">
            <v>30４歳児以上</v>
          </cell>
          <cell r="C11" t="str">
            <v>　21人
　　から
　30人
　　まで</v>
          </cell>
          <cell r="D11" t="str">
            <v>2号</v>
          </cell>
          <cell r="E11" t="str">
            <v>４歳以上児</v>
          </cell>
          <cell r="G11">
            <v>69390</v>
          </cell>
          <cell r="H11">
            <v>76300</v>
          </cell>
          <cell r="I11">
            <v>53720</v>
          </cell>
          <cell r="J11">
            <v>60630</v>
          </cell>
          <cell r="K11" t="str">
            <v>＋</v>
          </cell>
          <cell r="L11">
            <v>620</v>
          </cell>
          <cell r="M11">
            <v>680</v>
          </cell>
          <cell r="N11" t="str">
            <v>×加算率</v>
          </cell>
          <cell r="O11">
            <v>460</v>
          </cell>
          <cell r="P11">
            <v>520</v>
          </cell>
          <cell r="Q11" t="str">
            <v>×加算率</v>
          </cell>
          <cell r="R11" t="str">
            <v>＋</v>
          </cell>
          <cell r="S11">
            <v>15920</v>
          </cell>
          <cell r="T11" t="str">
            <v>＋</v>
          </cell>
          <cell r="U11">
            <v>150</v>
          </cell>
          <cell r="V11" t="str">
            <v>＋</v>
          </cell>
          <cell r="W11">
            <v>6910</v>
          </cell>
          <cell r="X11">
            <v>60</v>
          </cell>
          <cell r="AG11" t="str">
            <v>＋</v>
          </cell>
          <cell r="AH11">
            <v>19960</v>
          </cell>
          <cell r="AJ11" t="str">
            <v>＋</v>
          </cell>
          <cell r="AK11">
            <v>130</v>
          </cell>
          <cell r="AL11" t="str">
            <v>＋</v>
          </cell>
          <cell r="AM11" t="str">
            <v>Ａ地域</v>
          </cell>
          <cell r="AN11">
            <v>4600</v>
          </cell>
          <cell r="AO11">
            <v>5100</v>
          </cell>
          <cell r="AP11" t="str">
            <v>＋</v>
          </cell>
          <cell r="AQ11" t="str">
            <v>ａ地域</v>
          </cell>
          <cell r="AR11">
            <v>10500</v>
          </cell>
          <cell r="AS11">
            <v>11700</v>
          </cell>
          <cell r="AT11" t="str">
            <v>＋</v>
          </cell>
          <cell r="AU11">
            <v>13820</v>
          </cell>
          <cell r="AV11" t="str">
            <v>＋</v>
          </cell>
          <cell r="AW11">
            <v>130</v>
          </cell>
          <cell r="AZ11" t="str">
            <v>－</v>
          </cell>
          <cell r="BA11" t="str">
            <v>(⑥＋⑦
　＋⑨＋⑪)</v>
          </cell>
          <cell r="BC11" t="str">
            <v>(⑥～⑯)</v>
          </cell>
        </row>
        <row r="12">
          <cell r="A12" t="str">
            <v>30３歳児</v>
          </cell>
          <cell r="E12" t="str">
            <v>３歳児</v>
          </cell>
          <cell r="G12">
            <v>76300</v>
          </cell>
          <cell r="H12">
            <v>127990</v>
          </cell>
          <cell r="I12">
            <v>60630</v>
          </cell>
          <cell r="J12">
            <v>112320</v>
          </cell>
          <cell r="K12" t="str">
            <v>＋</v>
          </cell>
          <cell r="L12">
            <v>680</v>
          </cell>
          <cell r="M12">
            <v>1170</v>
          </cell>
          <cell r="N12" t="str">
            <v>×加算率</v>
          </cell>
          <cell r="O12">
            <v>520</v>
          </cell>
          <cell r="P12">
            <v>1010</v>
          </cell>
          <cell r="Q12" t="str">
            <v>×加算率</v>
          </cell>
          <cell r="V12" t="str">
            <v>＋</v>
          </cell>
          <cell r="W12">
            <v>6910</v>
          </cell>
          <cell r="X12">
            <v>60</v>
          </cell>
          <cell r="AI12">
            <v>18290</v>
          </cell>
          <cell r="AM12" t="str">
            <v>Ｂ地域</v>
          </cell>
          <cell r="AN12">
            <v>4400</v>
          </cell>
          <cell r="AO12">
            <v>4900</v>
          </cell>
          <cell r="AQ12" t="str">
            <v>ｂ地域</v>
          </cell>
          <cell r="AR12">
            <v>5800</v>
          </cell>
          <cell r="AS12">
            <v>6400</v>
          </cell>
        </row>
        <row r="13">
          <cell r="A13" t="str">
            <v>30１・２歳児</v>
          </cell>
          <cell r="D13" t="str">
            <v>3号</v>
          </cell>
          <cell r="E13" t="str">
            <v>１、２歳児</v>
          </cell>
          <cell r="G13">
            <v>127990</v>
          </cell>
          <cell r="H13">
            <v>197120</v>
          </cell>
          <cell r="I13">
            <v>112320</v>
          </cell>
          <cell r="J13">
            <v>181450</v>
          </cell>
          <cell r="K13" t="str">
            <v>＋</v>
          </cell>
          <cell r="L13">
            <v>1170</v>
          </cell>
          <cell r="M13">
            <v>1860</v>
          </cell>
          <cell r="N13" t="str">
            <v>×加算率</v>
          </cell>
          <cell r="O13">
            <v>1010</v>
          </cell>
          <cell r="P13">
            <v>1700</v>
          </cell>
          <cell r="Q13" t="str">
            <v>×加算率</v>
          </cell>
          <cell r="AG13" t="str">
            <v>＋</v>
          </cell>
          <cell r="AH13">
            <v>18290</v>
          </cell>
          <cell r="AK13">
            <v>0</v>
          </cell>
          <cell r="AM13" t="str">
            <v>Ｃ地域</v>
          </cell>
          <cell r="AN13">
            <v>4300</v>
          </cell>
          <cell r="AO13">
            <v>4800</v>
          </cell>
          <cell r="AQ13" t="str">
            <v>ｃ地域</v>
          </cell>
          <cell r="AR13">
            <v>5000</v>
          </cell>
          <cell r="AS13">
            <v>5600</v>
          </cell>
          <cell r="BA13">
            <v>7.0000000000000007E-2</v>
          </cell>
          <cell r="BC13">
            <v>0.87</v>
          </cell>
        </row>
        <row r="14">
          <cell r="A14" t="str">
            <v>30乳児</v>
          </cell>
          <cell r="E14" t="str">
            <v>乳児</v>
          </cell>
          <cell r="G14">
            <v>197120</v>
          </cell>
          <cell r="I14">
            <v>181450</v>
          </cell>
          <cell r="K14" t="str">
            <v>＋</v>
          </cell>
          <cell r="L14">
            <v>1860</v>
          </cell>
          <cell r="N14" t="str">
            <v>×加算率</v>
          </cell>
          <cell r="O14">
            <v>1700</v>
          </cell>
          <cell r="Q14" t="str">
            <v>×加算率</v>
          </cell>
          <cell r="AM14" t="str">
            <v>Ｄ地域</v>
          </cell>
          <cell r="AN14">
            <v>4100</v>
          </cell>
          <cell r="AO14">
            <v>4500</v>
          </cell>
          <cell r="AQ14" t="str">
            <v>ｄ地域</v>
          </cell>
          <cell r="AR14">
            <v>4500</v>
          </cell>
          <cell r="AS14">
            <v>5000</v>
          </cell>
        </row>
        <row r="15">
          <cell r="A15" t="str">
            <v>40４歳児以上</v>
          </cell>
          <cell r="C15" t="str">
            <v>　31人
　　から
　40人
　　まで</v>
          </cell>
          <cell r="D15" t="str">
            <v>2号</v>
          </cell>
          <cell r="E15" t="str">
            <v>４歳以上児</v>
          </cell>
          <cell r="G15">
            <v>57880</v>
          </cell>
          <cell r="H15">
            <v>64790</v>
          </cell>
          <cell r="I15">
            <v>46120</v>
          </cell>
          <cell r="J15">
            <v>53030</v>
          </cell>
          <cell r="K15" t="str">
            <v>＋</v>
          </cell>
          <cell r="L15">
            <v>500</v>
          </cell>
          <cell r="M15">
            <v>560</v>
          </cell>
          <cell r="N15" t="str">
            <v>×加算率</v>
          </cell>
          <cell r="O15">
            <v>390</v>
          </cell>
          <cell r="P15">
            <v>450</v>
          </cell>
          <cell r="Q15" t="str">
            <v>×加算率</v>
          </cell>
          <cell r="R15" t="str">
            <v>＋</v>
          </cell>
          <cell r="S15">
            <v>11940</v>
          </cell>
          <cell r="T15" t="str">
            <v>＋</v>
          </cell>
          <cell r="U15">
            <v>110</v>
          </cell>
          <cell r="V15" t="str">
            <v>＋</v>
          </cell>
          <cell r="W15">
            <v>6910</v>
          </cell>
          <cell r="X15">
            <v>60</v>
          </cell>
          <cell r="AG15" t="str">
            <v>＋</v>
          </cell>
          <cell r="AH15">
            <v>16650</v>
          </cell>
          <cell r="AJ15" t="str">
            <v>＋</v>
          </cell>
          <cell r="AK15">
            <v>90</v>
          </cell>
          <cell r="AL15" t="str">
            <v>＋</v>
          </cell>
          <cell r="AM15" t="str">
            <v>Ａ地域</v>
          </cell>
          <cell r="AN15">
            <v>4100</v>
          </cell>
          <cell r="AO15">
            <v>4500</v>
          </cell>
          <cell r="AP15" t="str">
            <v>＋</v>
          </cell>
          <cell r="AQ15" t="str">
            <v>ａ地域</v>
          </cell>
          <cell r="AR15">
            <v>9300</v>
          </cell>
          <cell r="AS15">
            <v>10400</v>
          </cell>
          <cell r="AT15" t="str">
            <v>＋</v>
          </cell>
          <cell r="AU15">
            <v>10360</v>
          </cell>
          <cell r="AV15" t="str">
            <v>＋</v>
          </cell>
          <cell r="AW15">
            <v>100</v>
          </cell>
          <cell r="AZ15" t="str">
            <v>－</v>
          </cell>
          <cell r="BA15" t="str">
            <v>(⑥＋⑦
　＋⑨＋⑪)</v>
          </cell>
          <cell r="BC15" t="str">
            <v>(⑥～⑯)</v>
          </cell>
        </row>
        <row r="16">
          <cell r="A16" t="str">
            <v>40３歳児</v>
          </cell>
          <cell r="E16" t="str">
            <v>３歳児</v>
          </cell>
          <cell r="G16">
            <v>64790</v>
          </cell>
          <cell r="H16">
            <v>116480</v>
          </cell>
          <cell r="I16">
            <v>53030</v>
          </cell>
          <cell r="J16">
            <v>104720</v>
          </cell>
          <cell r="K16" t="str">
            <v>＋</v>
          </cell>
          <cell r="L16">
            <v>560</v>
          </cell>
          <cell r="M16">
            <v>1050</v>
          </cell>
          <cell r="N16" t="str">
            <v>×加算率</v>
          </cell>
          <cell r="O16">
            <v>450</v>
          </cell>
          <cell r="P16">
            <v>940</v>
          </cell>
          <cell r="Q16" t="str">
            <v>×加算率</v>
          </cell>
          <cell r="V16" t="str">
            <v>＋</v>
          </cell>
          <cell r="W16">
            <v>6910</v>
          </cell>
          <cell r="X16">
            <v>60</v>
          </cell>
          <cell r="AI16">
            <v>14970</v>
          </cell>
          <cell r="AM16" t="str">
            <v>Ｂ地域</v>
          </cell>
          <cell r="AN16">
            <v>3800</v>
          </cell>
          <cell r="AO16">
            <v>4200</v>
          </cell>
          <cell r="AQ16" t="str">
            <v>ｂ地域</v>
          </cell>
          <cell r="AR16">
            <v>5100</v>
          </cell>
          <cell r="AS16">
            <v>5700</v>
          </cell>
        </row>
        <row r="17">
          <cell r="A17" t="str">
            <v>40１・２歳児</v>
          </cell>
          <cell r="D17" t="str">
            <v>3号</v>
          </cell>
          <cell r="E17" t="str">
            <v>１、２歳児</v>
          </cell>
          <cell r="G17">
            <v>116480</v>
          </cell>
          <cell r="H17">
            <v>185610</v>
          </cell>
          <cell r="I17">
            <v>104720</v>
          </cell>
          <cell r="J17">
            <v>173850</v>
          </cell>
          <cell r="K17" t="str">
            <v>＋</v>
          </cell>
          <cell r="L17">
            <v>1050</v>
          </cell>
          <cell r="M17">
            <v>1740</v>
          </cell>
          <cell r="N17" t="str">
            <v>×加算率</v>
          </cell>
          <cell r="O17">
            <v>940</v>
          </cell>
          <cell r="P17">
            <v>1630</v>
          </cell>
          <cell r="Q17" t="str">
            <v>×加算率</v>
          </cell>
          <cell r="AG17" t="str">
            <v>＋</v>
          </cell>
          <cell r="AH17">
            <v>14970</v>
          </cell>
          <cell r="AK17">
            <v>0</v>
          </cell>
          <cell r="AM17" t="str">
            <v>Ｃ地域</v>
          </cell>
          <cell r="AN17">
            <v>3600</v>
          </cell>
          <cell r="AO17">
            <v>4000</v>
          </cell>
          <cell r="AQ17" t="str">
            <v>ｃ地域</v>
          </cell>
          <cell r="AR17">
            <v>4500</v>
          </cell>
          <cell r="AS17">
            <v>5000</v>
          </cell>
          <cell r="BA17">
            <v>7.0000000000000007E-2</v>
          </cell>
          <cell r="BC17">
            <v>0.97</v>
          </cell>
        </row>
        <row r="18">
          <cell r="A18" t="str">
            <v>40乳児</v>
          </cell>
          <cell r="E18" t="str">
            <v>乳児</v>
          </cell>
          <cell r="G18">
            <v>185610</v>
          </cell>
          <cell r="I18">
            <v>173850</v>
          </cell>
          <cell r="K18" t="str">
            <v>＋</v>
          </cell>
          <cell r="L18">
            <v>1740</v>
          </cell>
          <cell r="N18" t="str">
            <v>×加算率</v>
          </cell>
          <cell r="O18">
            <v>1630</v>
          </cell>
          <cell r="Q18" t="str">
            <v>×加算率</v>
          </cell>
          <cell r="AM18" t="str">
            <v>Ｄ地域</v>
          </cell>
          <cell r="AN18">
            <v>3500</v>
          </cell>
          <cell r="AO18">
            <v>3800</v>
          </cell>
          <cell r="AQ18" t="str">
            <v>ｄ地域</v>
          </cell>
          <cell r="AR18">
            <v>4000</v>
          </cell>
          <cell r="AS18">
            <v>4400</v>
          </cell>
        </row>
        <row r="19">
          <cell r="A19" t="str">
            <v>50４歳児以上</v>
          </cell>
          <cell r="C19" t="str">
            <v>　4１人
　　から
　50人
　　まで</v>
          </cell>
          <cell r="D19" t="str">
            <v>2号</v>
          </cell>
          <cell r="E19" t="str">
            <v>４歳以上児</v>
          </cell>
          <cell r="G19">
            <v>56040</v>
          </cell>
          <cell r="H19">
            <v>62950</v>
          </cell>
          <cell r="I19">
            <v>46630</v>
          </cell>
          <cell r="J19">
            <v>53540</v>
          </cell>
          <cell r="K19" t="str">
            <v>＋</v>
          </cell>
          <cell r="L19">
            <v>490</v>
          </cell>
          <cell r="M19">
            <v>550</v>
          </cell>
          <cell r="N19" t="str">
            <v>×加算率</v>
          </cell>
          <cell r="O19">
            <v>390</v>
          </cell>
          <cell r="P19">
            <v>450</v>
          </cell>
          <cell r="Q19" t="str">
            <v>×加算率</v>
          </cell>
          <cell r="R19" t="str">
            <v>＋</v>
          </cell>
          <cell r="S19">
            <v>9550</v>
          </cell>
          <cell r="T19" t="str">
            <v>＋</v>
          </cell>
          <cell r="U19">
            <v>90</v>
          </cell>
          <cell r="V19" t="str">
            <v>＋</v>
          </cell>
          <cell r="W19">
            <v>6910</v>
          </cell>
          <cell r="X19">
            <v>60</v>
          </cell>
          <cell r="AA19" t="str">
            <v>休日保育の年間延べ利用子ども数</v>
          </cell>
          <cell r="AC19" t="str">
            <v>休日保育の年間延べ利用子ども数</v>
          </cell>
          <cell r="AG19" t="str">
            <v>＋</v>
          </cell>
          <cell r="AH19">
            <v>14660</v>
          </cell>
          <cell r="AJ19" t="str">
            <v>＋</v>
          </cell>
          <cell r="AK19">
            <v>70</v>
          </cell>
          <cell r="AL19" t="str">
            <v>＋</v>
          </cell>
          <cell r="AM19" t="str">
            <v>Ａ地域</v>
          </cell>
          <cell r="AN19">
            <v>3700</v>
          </cell>
          <cell r="AO19">
            <v>4100</v>
          </cell>
          <cell r="AP19" t="str">
            <v>＋</v>
          </cell>
          <cell r="AQ19" t="str">
            <v>ａ地域</v>
          </cell>
          <cell r="AR19">
            <v>8300</v>
          </cell>
          <cell r="AS19">
            <v>9300</v>
          </cell>
          <cell r="AT19" t="str">
            <v>＋</v>
          </cell>
          <cell r="AU19">
            <v>8290</v>
          </cell>
          <cell r="AV19" t="str">
            <v>＋</v>
          </cell>
          <cell r="AW19">
            <v>80</v>
          </cell>
          <cell r="AZ19" t="str">
            <v>－</v>
          </cell>
          <cell r="BA19" t="str">
            <v>(⑥＋⑦
　＋⑨＋⑪)</v>
          </cell>
          <cell r="BC19" t="str">
            <v>(⑥～⑯)</v>
          </cell>
        </row>
        <row r="20">
          <cell r="A20" t="str">
            <v>50３歳児</v>
          </cell>
          <cell r="E20" t="str">
            <v>３歳児</v>
          </cell>
          <cell r="G20">
            <v>62950</v>
          </cell>
          <cell r="H20">
            <v>114640</v>
          </cell>
          <cell r="I20">
            <v>53540</v>
          </cell>
          <cell r="J20">
            <v>105230</v>
          </cell>
          <cell r="K20" t="str">
            <v>＋</v>
          </cell>
          <cell r="L20">
            <v>550</v>
          </cell>
          <cell r="M20">
            <v>1040</v>
          </cell>
          <cell r="N20" t="str">
            <v>×加算率</v>
          </cell>
          <cell r="O20">
            <v>450</v>
          </cell>
          <cell r="P20">
            <v>940</v>
          </cell>
          <cell r="Q20" t="str">
            <v>×加算率</v>
          </cell>
          <cell r="V20" t="str">
            <v>＋</v>
          </cell>
          <cell r="W20">
            <v>6910</v>
          </cell>
          <cell r="X20">
            <v>60</v>
          </cell>
          <cell r="AI20">
            <v>12980</v>
          </cell>
          <cell r="AM20" t="str">
            <v>Ｂ地域</v>
          </cell>
          <cell r="AN20">
            <v>3500</v>
          </cell>
          <cell r="AO20">
            <v>3900</v>
          </cell>
          <cell r="AQ20" t="str">
            <v>ｂ地域</v>
          </cell>
          <cell r="AR20">
            <v>4600</v>
          </cell>
          <cell r="AS20">
            <v>5100</v>
          </cell>
        </row>
        <row r="21">
          <cell r="A21" t="str">
            <v>50１・２歳児</v>
          </cell>
          <cell r="D21" t="str">
            <v>3号</v>
          </cell>
          <cell r="E21" t="str">
            <v>１、２歳児</v>
          </cell>
          <cell r="G21">
            <v>114640</v>
          </cell>
          <cell r="H21">
            <v>183770</v>
          </cell>
          <cell r="I21">
            <v>105230</v>
          </cell>
          <cell r="J21">
            <v>174360</v>
          </cell>
          <cell r="K21" t="str">
            <v>＋</v>
          </cell>
          <cell r="L21">
            <v>1040</v>
          </cell>
          <cell r="M21">
            <v>1730</v>
          </cell>
          <cell r="N21" t="str">
            <v>×加算率</v>
          </cell>
          <cell r="O21">
            <v>940</v>
          </cell>
          <cell r="P21">
            <v>1630</v>
          </cell>
          <cell r="Q21" t="str">
            <v>×加算率</v>
          </cell>
          <cell r="AG21" t="str">
            <v>＋</v>
          </cell>
          <cell r="AH21">
            <v>12980</v>
          </cell>
          <cell r="AK21">
            <v>0</v>
          </cell>
          <cell r="AM21" t="str">
            <v>Ｃ地域</v>
          </cell>
          <cell r="AN21">
            <v>3300</v>
          </cell>
          <cell r="AO21">
            <v>3600</v>
          </cell>
          <cell r="AQ21" t="str">
            <v>ｃ地域</v>
          </cell>
          <cell r="AR21">
            <v>4000</v>
          </cell>
          <cell r="AS21">
            <v>4400</v>
          </cell>
          <cell r="BA21">
            <v>7.0000000000000007E-2</v>
          </cell>
          <cell r="BC21">
            <v>0.92</v>
          </cell>
        </row>
        <row r="22">
          <cell r="A22" t="str">
            <v>50乳児</v>
          </cell>
          <cell r="E22" t="str">
            <v>乳児</v>
          </cell>
          <cell r="G22">
            <v>183770</v>
          </cell>
          <cell r="I22">
            <v>174360</v>
          </cell>
          <cell r="K22" t="str">
            <v>＋</v>
          </cell>
          <cell r="L22">
            <v>1730</v>
          </cell>
          <cell r="N22" t="str">
            <v>×加算率</v>
          </cell>
          <cell r="O22">
            <v>1630</v>
          </cell>
          <cell r="Q22" t="str">
            <v>×加算率</v>
          </cell>
          <cell r="AA22" t="str">
            <v>　 　　 ～　210人</v>
          </cell>
          <cell r="AC22" t="str">
            <v>　 　　 ～　210人</v>
          </cell>
          <cell r="AM22" t="str">
            <v>Ｄ地域</v>
          </cell>
          <cell r="AN22">
            <v>3200</v>
          </cell>
          <cell r="AO22">
            <v>3500</v>
          </cell>
          <cell r="AQ22" t="str">
            <v>ｄ地域</v>
          </cell>
          <cell r="AR22">
            <v>3600</v>
          </cell>
          <cell r="AS22">
            <v>4000</v>
          </cell>
        </row>
        <row r="23">
          <cell r="A23" t="str">
            <v>60４歳児以上</v>
          </cell>
          <cell r="C23" t="str">
            <v>　51人
　　から
　60人
　　まで</v>
          </cell>
          <cell r="D23" t="str">
            <v>2号</v>
          </cell>
          <cell r="E23" t="str">
            <v>４歳以上児</v>
          </cell>
          <cell r="G23">
            <v>50070</v>
          </cell>
          <cell r="H23">
            <v>56980</v>
          </cell>
          <cell r="I23">
            <v>42230</v>
          </cell>
          <cell r="J23">
            <v>49140</v>
          </cell>
          <cell r="K23" t="str">
            <v>＋</v>
          </cell>
          <cell r="L23">
            <v>430</v>
          </cell>
          <cell r="M23">
            <v>490</v>
          </cell>
          <cell r="N23" t="str">
            <v>×加算率</v>
          </cell>
          <cell r="O23">
            <v>350</v>
          </cell>
          <cell r="P23">
            <v>410</v>
          </cell>
          <cell r="Q23" t="str">
            <v>×加算率</v>
          </cell>
          <cell r="R23" t="str">
            <v>＋</v>
          </cell>
          <cell r="S23">
            <v>7960</v>
          </cell>
          <cell r="T23" t="str">
            <v>＋</v>
          </cell>
          <cell r="U23">
            <v>70</v>
          </cell>
          <cell r="V23" t="str">
            <v>＋</v>
          </cell>
          <cell r="W23">
            <v>6910</v>
          </cell>
          <cell r="X23">
            <v>60</v>
          </cell>
          <cell r="AA23">
            <v>245000</v>
          </cell>
          <cell r="AC23">
            <v>2450</v>
          </cell>
          <cell r="AG23" t="str">
            <v>＋</v>
          </cell>
          <cell r="AH23">
            <v>13330</v>
          </cell>
          <cell r="AJ23" t="str">
            <v>＋</v>
          </cell>
          <cell r="AK23">
            <v>60</v>
          </cell>
          <cell r="AL23" t="str">
            <v>＋</v>
          </cell>
          <cell r="AM23" t="str">
            <v>Ａ地域</v>
          </cell>
          <cell r="AN23">
            <v>3100</v>
          </cell>
          <cell r="AO23">
            <v>3400</v>
          </cell>
          <cell r="AP23" t="str">
            <v>＋</v>
          </cell>
          <cell r="AQ23" t="str">
            <v>ａ地域</v>
          </cell>
          <cell r="AR23">
            <v>7000</v>
          </cell>
          <cell r="AS23">
            <v>7800</v>
          </cell>
          <cell r="AT23" t="str">
            <v>＋</v>
          </cell>
          <cell r="AU23">
            <v>6910</v>
          </cell>
          <cell r="AV23" t="str">
            <v>＋</v>
          </cell>
          <cell r="AW23">
            <v>60</v>
          </cell>
          <cell r="AZ23" t="str">
            <v>－</v>
          </cell>
          <cell r="BA23" t="str">
            <v>(⑥＋⑦
　＋⑨＋⑪)</v>
          </cell>
          <cell r="BC23" t="str">
            <v>(⑥～⑯)</v>
          </cell>
        </row>
        <row r="24">
          <cell r="A24" t="str">
            <v>60３歳児</v>
          </cell>
          <cell r="E24" t="str">
            <v>３歳児</v>
          </cell>
          <cell r="G24">
            <v>56980</v>
          </cell>
          <cell r="H24">
            <v>108670</v>
          </cell>
          <cell r="I24">
            <v>49140</v>
          </cell>
          <cell r="J24">
            <v>100830</v>
          </cell>
          <cell r="K24" t="str">
            <v>＋</v>
          </cell>
          <cell r="L24">
            <v>490</v>
          </cell>
          <cell r="M24">
            <v>980</v>
          </cell>
          <cell r="N24" t="str">
            <v>×加算率</v>
          </cell>
          <cell r="O24">
            <v>410</v>
          </cell>
          <cell r="P24">
            <v>900</v>
          </cell>
          <cell r="Q24" t="str">
            <v>×加算率</v>
          </cell>
          <cell r="V24" t="str">
            <v>＋</v>
          </cell>
          <cell r="W24">
            <v>6910</v>
          </cell>
          <cell r="X24">
            <v>60</v>
          </cell>
          <cell r="AI24">
            <v>11660</v>
          </cell>
          <cell r="AM24" t="str">
            <v>Ｂ地域</v>
          </cell>
          <cell r="AN24">
            <v>2900</v>
          </cell>
          <cell r="AO24">
            <v>3200</v>
          </cell>
          <cell r="AQ24" t="str">
            <v>ｂ地域</v>
          </cell>
          <cell r="AR24">
            <v>3800</v>
          </cell>
          <cell r="AS24">
            <v>4300</v>
          </cell>
        </row>
        <row r="25">
          <cell r="A25" t="str">
            <v>60１・２歳児</v>
          </cell>
          <cell r="D25" t="str">
            <v>3号</v>
          </cell>
          <cell r="E25" t="str">
            <v>１、２歳児</v>
          </cell>
          <cell r="G25">
            <v>108670</v>
          </cell>
          <cell r="H25">
            <v>177800</v>
          </cell>
          <cell r="I25">
            <v>100830</v>
          </cell>
          <cell r="J25">
            <v>169960</v>
          </cell>
          <cell r="K25" t="str">
            <v>＋</v>
          </cell>
          <cell r="L25">
            <v>980</v>
          </cell>
          <cell r="M25">
            <v>1670</v>
          </cell>
          <cell r="N25" t="str">
            <v>×加算率</v>
          </cell>
          <cell r="O25">
            <v>900</v>
          </cell>
          <cell r="P25">
            <v>1590</v>
          </cell>
          <cell r="Q25" t="str">
            <v>×加算率</v>
          </cell>
          <cell r="AA25" t="str">
            <v>　 211人～　279人</v>
          </cell>
          <cell r="AC25" t="str">
            <v>　 211人～　279人</v>
          </cell>
          <cell r="AG25" t="str">
            <v>＋</v>
          </cell>
          <cell r="AH25">
            <v>11660</v>
          </cell>
          <cell r="AK25">
            <v>0</v>
          </cell>
          <cell r="AM25" t="str">
            <v>Ｃ地域</v>
          </cell>
          <cell r="AN25">
            <v>2700</v>
          </cell>
          <cell r="AO25">
            <v>3000</v>
          </cell>
          <cell r="AQ25" t="str">
            <v>ｃ地域</v>
          </cell>
          <cell r="AR25">
            <v>3300</v>
          </cell>
          <cell r="AS25">
            <v>3700</v>
          </cell>
          <cell r="BA25">
            <v>7.0000000000000007E-2</v>
          </cell>
          <cell r="BC25">
            <v>0.9</v>
          </cell>
        </row>
        <row r="26">
          <cell r="A26" t="str">
            <v>60乳児</v>
          </cell>
          <cell r="E26" t="str">
            <v>乳児</v>
          </cell>
          <cell r="G26">
            <v>177800</v>
          </cell>
          <cell r="I26">
            <v>169960</v>
          </cell>
          <cell r="K26" t="str">
            <v>＋</v>
          </cell>
          <cell r="L26">
            <v>1670</v>
          </cell>
          <cell r="N26" t="str">
            <v>×加算率</v>
          </cell>
          <cell r="O26">
            <v>1590</v>
          </cell>
          <cell r="Q26" t="str">
            <v>×加算率</v>
          </cell>
          <cell r="AA26">
            <v>261900</v>
          </cell>
          <cell r="AC26">
            <v>2610</v>
          </cell>
          <cell r="AM26" t="str">
            <v>Ｄ地域</v>
          </cell>
          <cell r="AN26">
            <v>2600</v>
          </cell>
          <cell r="AO26">
            <v>2900</v>
          </cell>
          <cell r="AQ26" t="str">
            <v>ｄ地域</v>
          </cell>
          <cell r="AR26">
            <v>3000</v>
          </cell>
          <cell r="AS26">
            <v>3300</v>
          </cell>
        </row>
        <row r="27">
          <cell r="A27" t="str">
            <v>70４歳児以上</v>
          </cell>
          <cell r="C27" t="str">
            <v>　61人
　　から
　70人
　　まで</v>
          </cell>
          <cell r="D27" t="str">
            <v>2号</v>
          </cell>
          <cell r="E27" t="str">
            <v>４歳以上児</v>
          </cell>
          <cell r="G27">
            <v>45890</v>
          </cell>
          <cell r="H27">
            <v>52800</v>
          </cell>
          <cell r="I27">
            <v>39170</v>
          </cell>
          <cell r="J27">
            <v>46080</v>
          </cell>
          <cell r="K27" t="str">
            <v>＋</v>
          </cell>
          <cell r="L27">
            <v>380</v>
          </cell>
          <cell r="M27">
            <v>440</v>
          </cell>
          <cell r="N27" t="str">
            <v>×加算率</v>
          </cell>
          <cell r="O27">
            <v>320</v>
          </cell>
          <cell r="P27">
            <v>380</v>
          </cell>
          <cell r="Q27" t="str">
            <v>×加算率</v>
          </cell>
          <cell r="R27" t="str">
            <v>＋</v>
          </cell>
          <cell r="S27">
            <v>6820</v>
          </cell>
          <cell r="T27" t="str">
            <v>＋</v>
          </cell>
          <cell r="U27">
            <v>60</v>
          </cell>
          <cell r="V27" t="str">
            <v>＋</v>
          </cell>
          <cell r="W27">
            <v>6910</v>
          </cell>
          <cell r="X27">
            <v>60</v>
          </cell>
          <cell r="AG27" t="str">
            <v>＋</v>
          </cell>
          <cell r="AH27">
            <v>12380</v>
          </cell>
          <cell r="AJ27" t="str">
            <v>＋</v>
          </cell>
          <cell r="AK27">
            <v>50</v>
          </cell>
          <cell r="AL27" t="str">
            <v>＋</v>
          </cell>
          <cell r="AM27" t="str">
            <v>Ａ地域</v>
          </cell>
          <cell r="AN27">
            <v>2600</v>
          </cell>
          <cell r="AO27">
            <v>2900</v>
          </cell>
          <cell r="AP27" t="str">
            <v>＋</v>
          </cell>
          <cell r="AQ27" t="str">
            <v>ａ地域</v>
          </cell>
          <cell r="AR27">
            <v>6000</v>
          </cell>
          <cell r="AS27">
            <v>6700</v>
          </cell>
          <cell r="AT27" t="str">
            <v>＋</v>
          </cell>
          <cell r="AU27">
            <v>5920</v>
          </cell>
          <cell r="AV27" t="str">
            <v>＋</v>
          </cell>
          <cell r="AW27">
            <v>50</v>
          </cell>
          <cell r="AZ27" t="str">
            <v>－</v>
          </cell>
          <cell r="BA27" t="str">
            <v>(⑥＋⑦
　＋⑨＋⑪)</v>
          </cell>
          <cell r="BC27" t="str">
            <v>(⑥～⑯)</v>
          </cell>
        </row>
        <row r="28">
          <cell r="A28" t="str">
            <v>70３歳児</v>
          </cell>
          <cell r="E28" t="str">
            <v>３歳児</v>
          </cell>
          <cell r="G28">
            <v>52800</v>
          </cell>
          <cell r="H28">
            <v>104490</v>
          </cell>
          <cell r="I28">
            <v>46080</v>
          </cell>
          <cell r="J28">
            <v>97770</v>
          </cell>
          <cell r="K28" t="str">
            <v>＋</v>
          </cell>
          <cell r="L28">
            <v>440</v>
          </cell>
          <cell r="M28">
            <v>930</v>
          </cell>
          <cell r="N28" t="str">
            <v>×加算率</v>
          </cell>
          <cell r="O28">
            <v>380</v>
          </cell>
          <cell r="P28">
            <v>870</v>
          </cell>
          <cell r="Q28" t="str">
            <v>×加算率</v>
          </cell>
          <cell r="V28" t="str">
            <v>＋</v>
          </cell>
          <cell r="W28">
            <v>6910</v>
          </cell>
          <cell r="X28">
            <v>60</v>
          </cell>
          <cell r="AA28" t="str">
            <v>　 280人～　349人</v>
          </cell>
          <cell r="AC28" t="str">
            <v>　 280人～　349人</v>
          </cell>
          <cell r="AI28">
            <v>10710</v>
          </cell>
          <cell r="AM28" t="str">
            <v>Ｂ地域</v>
          </cell>
          <cell r="AN28">
            <v>2500</v>
          </cell>
          <cell r="AO28">
            <v>2700</v>
          </cell>
          <cell r="AQ28" t="str">
            <v>ｂ地域</v>
          </cell>
          <cell r="AR28">
            <v>3300</v>
          </cell>
          <cell r="AS28">
            <v>3600</v>
          </cell>
        </row>
        <row r="29">
          <cell r="A29" t="str">
            <v>70１・２歳児</v>
          </cell>
          <cell r="D29" t="str">
            <v>3号</v>
          </cell>
          <cell r="E29" t="str">
            <v>１、２歳児</v>
          </cell>
          <cell r="G29">
            <v>104490</v>
          </cell>
          <cell r="H29">
            <v>173620</v>
          </cell>
          <cell r="I29">
            <v>97770</v>
          </cell>
          <cell r="J29">
            <v>166900</v>
          </cell>
          <cell r="K29" t="str">
            <v>＋</v>
          </cell>
          <cell r="L29">
            <v>930</v>
          </cell>
          <cell r="M29">
            <v>1620</v>
          </cell>
          <cell r="N29" t="str">
            <v>×加算率</v>
          </cell>
          <cell r="O29">
            <v>870</v>
          </cell>
          <cell r="P29">
            <v>1560</v>
          </cell>
          <cell r="Q29" t="str">
            <v>×加算率</v>
          </cell>
          <cell r="AA29">
            <v>295700</v>
          </cell>
          <cell r="AC29">
            <v>2950</v>
          </cell>
          <cell r="AG29" t="str">
            <v>＋</v>
          </cell>
          <cell r="AH29">
            <v>10710</v>
          </cell>
          <cell r="AK29">
            <v>0</v>
          </cell>
          <cell r="AM29" t="str">
            <v>Ｃ地域</v>
          </cell>
          <cell r="AN29">
            <v>2300</v>
          </cell>
          <cell r="AO29">
            <v>2600</v>
          </cell>
          <cell r="AQ29" t="str">
            <v>ｃ地域</v>
          </cell>
          <cell r="AR29">
            <v>2900</v>
          </cell>
          <cell r="AS29">
            <v>3200</v>
          </cell>
          <cell r="BA29">
            <v>7.0000000000000007E-2</v>
          </cell>
          <cell r="BC29">
            <v>0.92</v>
          </cell>
        </row>
        <row r="30">
          <cell r="A30" t="str">
            <v>70乳児</v>
          </cell>
          <cell r="E30" t="str">
            <v>乳児</v>
          </cell>
          <cell r="G30">
            <v>173620</v>
          </cell>
          <cell r="I30">
            <v>166900</v>
          </cell>
          <cell r="K30" t="str">
            <v>＋</v>
          </cell>
          <cell r="L30">
            <v>1620</v>
          </cell>
          <cell r="N30" t="str">
            <v>×加算率</v>
          </cell>
          <cell r="O30">
            <v>1560</v>
          </cell>
          <cell r="Q30" t="str">
            <v>×加算率</v>
          </cell>
          <cell r="AM30" t="str">
            <v>Ｄ地域</v>
          </cell>
          <cell r="AN30">
            <v>2200</v>
          </cell>
          <cell r="AO30">
            <v>2500</v>
          </cell>
          <cell r="AQ30" t="str">
            <v>ｄ地域</v>
          </cell>
          <cell r="AR30">
            <v>2500</v>
          </cell>
          <cell r="AS30">
            <v>2800</v>
          </cell>
        </row>
        <row r="31">
          <cell r="A31" t="str">
            <v>80４歳児以上</v>
          </cell>
          <cell r="C31" t="str">
            <v>　71人
　　から
　80人
　　まで</v>
          </cell>
          <cell r="D31" t="str">
            <v>2号</v>
          </cell>
          <cell r="E31" t="str">
            <v>４歳以上児</v>
          </cell>
          <cell r="G31">
            <v>42800</v>
          </cell>
          <cell r="H31">
            <v>49710</v>
          </cell>
          <cell r="I31">
            <v>36920</v>
          </cell>
          <cell r="J31">
            <v>43830</v>
          </cell>
          <cell r="K31" t="str">
            <v>＋</v>
          </cell>
          <cell r="L31">
            <v>350</v>
          </cell>
          <cell r="M31">
            <v>410</v>
          </cell>
          <cell r="N31" t="str">
            <v>×加算率</v>
          </cell>
          <cell r="O31">
            <v>300</v>
          </cell>
          <cell r="P31">
            <v>360</v>
          </cell>
          <cell r="Q31" t="str">
            <v>×加算率</v>
          </cell>
          <cell r="R31" t="str">
            <v>＋</v>
          </cell>
          <cell r="S31">
            <v>5970</v>
          </cell>
          <cell r="T31" t="str">
            <v>＋</v>
          </cell>
          <cell r="U31">
            <v>50</v>
          </cell>
          <cell r="V31" t="str">
            <v>＋</v>
          </cell>
          <cell r="W31">
            <v>6910</v>
          </cell>
          <cell r="X31">
            <v>60</v>
          </cell>
          <cell r="AA31" t="str">
            <v xml:space="preserve"> 　350人～　419人</v>
          </cell>
          <cell r="AC31" t="str">
            <v xml:space="preserve"> 　350人～　419人</v>
          </cell>
          <cell r="AG31" t="str">
            <v>＋</v>
          </cell>
          <cell r="AH31">
            <v>11670</v>
          </cell>
          <cell r="AJ31" t="str">
            <v>＋</v>
          </cell>
          <cell r="AK31">
            <v>40</v>
          </cell>
          <cell r="AL31" t="str">
            <v>＋</v>
          </cell>
          <cell r="AM31" t="str">
            <v>Ａ地域</v>
          </cell>
          <cell r="AN31">
            <v>3000</v>
          </cell>
          <cell r="AO31">
            <v>3300</v>
          </cell>
          <cell r="AP31" t="str">
            <v>＋</v>
          </cell>
          <cell r="AQ31" t="str">
            <v>ａ地域</v>
          </cell>
          <cell r="AR31">
            <v>6700</v>
          </cell>
          <cell r="AS31">
            <v>7500</v>
          </cell>
          <cell r="AT31" t="str">
            <v>＋</v>
          </cell>
          <cell r="AU31">
            <v>5180</v>
          </cell>
          <cell r="AV31" t="str">
            <v>＋</v>
          </cell>
          <cell r="AW31">
            <v>50</v>
          </cell>
          <cell r="AZ31" t="str">
            <v>－</v>
          </cell>
          <cell r="BA31" t="str">
            <v>(⑥＋⑦
　＋⑨＋⑪)</v>
          </cell>
          <cell r="BC31" t="str">
            <v>(⑥～⑯)</v>
          </cell>
        </row>
        <row r="32">
          <cell r="A32" t="str">
            <v>80３歳児</v>
          </cell>
          <cell r="E32" t="str">
            <v>３歳児</v>
          </cell>
          <cell r="G32">
            <v>49710</v>
          </cell>
          <cell r="H32">
            <v>101400</v>
          </cell>
          <cell r="I32">
            <v>43830</v>
          </cell>
          <cell r="J32">
            <v>95520</v>
          </cell>
          <cell r="K32" t="str">
            <v>＋</v>
          </cell>
          <cell r="L32">
            <v>410</v>
          </cell>
          <cell r="M32">
            <v>900</v>
          </cell>
          <cell r="N32" t="str">
            <v>×加算率</v>
          </cell>
          <cell r="O32">
            <v>360</v>
          </cell>
          <cell r="P32">
            <v>850</v>
          </cell>
          <cell r="Q32" t="str">
            <v>×加算率</v>
          </cell>
          <cell r="V32" t="str">
            <v>＋</v>
          </cell>
          <cell r="W32">
            <v>6910</v>
          </cell>
          <cell r="X32">
            <v>60</v>
          </cell>
          <cell r="AA32">
            <v>329500</v>
          </cell>
          <cell r="AC32">
            <v>3290</v>
          </cell>
          <cell r="AI32">
            <v>10000</v>
          </cell>
          <cell r="AM32" t="str">
            <v>Ｂ地域</v>
          </cell>
          <cell r="AN32">
            <v>2900</v>
          </cell>
          <cell r="AO32">
            <v>3200</v>
          </cell>
          <cell r="AQ32" t="str">
            <v>ｂ地域</v>
          </cell>
          <cell r="AR32">
            <v>3700</v>
          </cell>
          <cell r="AS32">
            <v>4100</v>
          </cell>
        </row>
        <row r="33">
          <cell r="A33" t="str">
            <v>80１・２歳児</v>
          </cell>
          <cell r="D33" t="str">
            <v>3号</v>
          </cell>
          <cell r="E33" t="str">
            <v>１、２歳児</v>
          </cell>
          <cell r="G33">
            <v>101400</v>
          </cell>
          <cell r="H33">
            <v>170530</v>
          </cell>
          <cell r="I33">
            <v>95520</v>
          </cell>
          <cell r="J33">
            <v>164650</v>
          </cell>
          <cell r="K33" t="str">
            <v>＋</v>
          </cell>
          <cell r="L33">
            <v>900</v>
          </cell>
          <cell r="M33">
            <v>1590</v>
          </cell>
          <cell r="N33" t="str">
            <v>×加算率</v>
          </cell>
          <cell r="O33">
            <v>850</v>
          </cell>
          <cell r="P33">
            <v>1540</v>
          </cell>
          <cell r="Q33" t="str">
            <v>×加算率</v>
          </cell>
          <cell r="AG33" t="str">
            <v>＋</v>
          </cell>
          <cell r="AH33">
            <v>10000</v>
          </cell>
          <cell r="AK33">
            <v>0</v>
          </cell>
          <cell r="AM33" t="str">
            <v>Ｃ地域</v>
          </cell>
          <cell r="AN33">
            <v>2700</v>
          </cell>
          <cell r="AO33">
            <v>3000</v>
          </cell>
          <cell r="AQ33" t="str">
            <v>ｃ地域</v>
          </cell>
          <cell r="AR33">
            <v>3200</v>
          </cell>
          <cell r="AS33">
            <v>3600</v>
          </cell>
          <cell r="BA33">
            <v>7.0000000000000007E-2</v>
          </cell>
          <cell r="BC33">
            <v>0.9</v>
          </cell>
        </row>
        <row r="34">
          <cell r="A34" t="str">
            <v>80乳児</v>
          </cell>
          <cell r="E34" t="str">
            <v>乳児</v>
          </cell>
          <cell r="G34">
            <v>170530</v>
          </cell>
          <cell r="I34">
            <v>164650</v>
          </cell>
          <cell r="K34" t="str">
            <v>＋</v>
          </cell>
          <cell r="L34">
            <v>1590</v>
          </cell>
          <cell r="N34" t="str">
            <v>×加算率</v>
          </cell>
          <cell r="O34">
            <v>1540</v>
          </cell>
          <cell r="Q34" t="str">
            <v>×加算率</v>
          </cell>
          <cell r="AA34" t="str">
            <v>　 420人～　489人</v>
          </cell>
          <cell r="AC34" t="str">
            <v>　 420人～　489人</v>
          </cell>
          <cell r="AM34" t="str">
            <v>Ｄ地域</v>
          </cell>
          <cell r="AN34">
            <v>2600</v>
          </cell>
          <cell r="AO34">
            <v>2800</v>
          </cell>
          <cell r="AQ34" t="str">
            <v>ｄ地域</v>
          </cell>
          <cell r="AR34">
            <v>2900</v>
          </cell>
          <cell r="AS34">
            <v>3200</v>
          </cell>
        </row>
        <row r="35">
          <cell r="A35" t="str">
            <v>90４歳児以上</v>
          </cell>
          <cell r="C35" t="str">
            <v>　81人
　　から
　90人
　　まで</v>
          </cell>
          <cell r="D35" t="str">
            <v>2号</v>
          </cell>
          <cell r="E35" t="str">
            <v>４歳以上児</v>
          </cell>
          <cell r="G35">
            <v>40350</v>
          </cell>
          <cell r="H35">
            <v>47260</v>
          </cell>
          <cell r="I35">
            <v>35120</v>
          </cell>
          <cell r="J35">
            <v>42030</v>
          </cell>
          <cell r="K35" t="str">
            <v>＋</v>
          </cell>
          <cell r="L35">
            <v>330</v>
          </cell>
          <cell r="M35">
            <v>390</v>
          </cell>
          <cell r="N35" t="str">
            <v>×加算率</v>
          </cell>
          <cell r="O35">
            <v>280</v>
          </cell>
          <cell r="P35">
            <v>340</v>
          </cell>
          <cell r="Q35" t="str">
            <v>×加算率</v>
          </cell>
          <cell r="R35" t="str">
            <v>＋</v>
          </cell>
          <cell r="S35">
            <v>5300</v>
          </cell>
          <cell r="T35" t="str">
            <v>＋</v>
          </cell>
          <cell r="U35">
            <v>50</v>
          </cell>
          <cell r="V35" t="str">
            <v>＋</v>
          </cell>
          <cell r="W35">
            <v>6910</v>
          </cell>
          <cell r="X35">
            <v>60</v>
          </cell>
          <cell r="AA35">
            <v>363400</v>
          </cell>
          <cell r="AC35">
            <v>3630</v>
          </cell>
          <cell r="AG35" t="str">
            <v>＋</v>
          </cell>
          <cell r="AH35">
            <v>11120</v>
          </cell>
          <cell r="AJ35" t="str">
            <v>＋</v>
          </cell>
          <cell r="AK35">
            <v>40</v>
          </cell>
          <cell r="AL35" t="str">
            <v>＋</v>
          </cell>
          <cell r="AM35" t="str">
            <v>Ａ地域</v>
          </cell>
          <cell r="AN35">
            <v>2600</v>
          </cell>
          <cell r="AO35">
            <v>2900</v>
          </cell>
          <cell r="AP35" t="str">
            <v>＋</v>
          </cell>
          <cell r="AQ35" t="str">
            <v>ａ地域</v>
          </cell>
          <cell r="AR35">
            <v>6000</v>
          </cell>
          <cell r="AS35">
            <v>6700</v>
          </cell>
          <cell r="AT35" t="str">
            <v>＋</v>
          </cell>
          <cell r="AU35">
            <v>4600</v>
          </cell>
          <cell r="AV35" t="str">
            <v>＋</v>
          </cell>
          <cell r="AW35">
            <v>40</v>
          </cell>
          <cell r="AZ35" t="str">
            <v>－</v>
          </cell>
          <cell r="BA35" t="str">
            <v>(⑥＋⑦
　＋⑨＋⑪)</v>
          </cell>
          <cell r="BC35" t="str">
            <v>(⑥～⑯)</v>
          </cell>
        </row>
        <row r="36">
          <cell r="A36" t="str">
            <v>90３歳児</v>
          </cell>
          <cell r="E36" t="str">
            <v>３歳児</v>
          </cell>
          <cell r="G36">
            <v>47260</v>
          </cell>
          <cell r="H36">
            <v>98950</v>
          </cell>
          <cell r="I36">
            <v>42030</v>
          </cell>
          <cell r="J36">
            <v>93720</v>
          </cell>
          <cell r="K36" t="str">
            <v>＋</v>
          </cell>
          <cell r="L36">
            <v>390</v>
          </cell>
          <cell r="M36">
            <v>880</v>
          </cell>
          <cell r="N36" t="str">
            <v>×加算率</v>
          </cell>
          <cell r="O36">
            <v>340</v>
          </cell>
          <cell r="P36">
            <v>830</v>
          </cell>
          <cell r="Q36" t="str">
            <v>×加算率</v>
          </cell>
          <cell r="V36" t="str">
            <v>＋</v>
          </cell>
          <cell r="W36">
            <v>6910</v>
          </cell>
          <cell r="X36">
            <v>60</v>
          </cell>
          <cell r="AI36">
            <v>9440</v>
          </cell>
          <cell r="AM36" t="str">
            <v>Ｂ地域</v>
          </cell>
          <cell r="AN36">
            <v>2500</v>
          </cell>
          <cell r="AO36">
            <v>2800</v>
          </cell>
          <cell r="AQ36" t="str">
            <v>ｂ地域</v>
          </cell>
          <cell r="AR36">
            <v>3300</v>
          </cell>
          <cell r="AS36">
            <v>3600</v>
          </cell>
        </row>
        <row r="37">
          <cell r="A37" t="str">
            <v>90１・２歳児</v>
          </cell>
          <cell r="D37" t="str">
            <v>3号</v>
          </cell>
          <cell r="E37" t="str">
            <v>１、２歳児</v>
          </cell>
          <cell r="G37">
            <v>98950</v>
          </cell>
          <cell r="H37">
            <v>168080</v>
          </cell>
          <cell r="I37">
            <v>93720</v>
          </cell>
          <cell r="J37">
            <v>162850</v>
          </cell>
          <cell r="K37" t="str">
            <v>＋</v>
          </cell>
          <cell r="L37">
            <v>880</v>
          </cell>
          <cell r="M37">
            <v>1570</v>
          </cell>
          <cell r="N37" t="str">
            <v>×加算率</v>
          </cell>
          <cell r="O37">
            <v>830</v>
          </cell>
          <cell r="P37">
            <v>1520</v>
          </cell>
          <cell r="Q37" t="str">
            <v>×加算率</v>
          </cell>
          <cell r="AA37" t="str">
            <v xml:space="preserve"> 　490人～　559人</v>
          </cell>
          <cell r="AC37" t="str">
            <v xml:space="preserve"> 　490人～　559人</v>
          </cell>
          <cell r="AG37" t="str">
            <v>＋</v>
          </cell>
          <cell r="AH37">
            <v>9440</v>
          </cell>
          <cell r="AK37">
            <v>0</v>
          </cell>
          <cell r="AM37" t="str">
            <v>Ｃ地域</v>
          </cell>
          <cell r="AN37">
            <v>2400</v>
          </cell>
          <cell r="AO37">
            <v>2600</v>
          </cell>
          <cell r="AQ37" t="str">
            <v>ｃ地域</v>
          </cell>
          <cell r="AR37">
            <v>2900</v>
          </cell>
          <cell r="AS37">
            <v>3200</v>
          </cell>
          <cell r="BA37">
            <v>7.0000000000000007E-2</v>
          </cell>
          <cell r="BC37">
            <v>0.91</v>
          </cell>
        </row>
        <row r="38">
          <cell r="A38" t="str">
            <v>90乳児</v>
          </cell>
          <cell r="E38" t="str">
            <v>乳児</v>
          </cell>
          <cell r="G38">
            <v>168080</v>
          </cell>
          <cell r="I38">
            <v>162850</v>
          </cell>
          <cell r="K38" t="str">
            <v>＋</v>
          </cell>
          <cell r="L38">
            <v>1570</v>
          </cell>
          <cell r="N38" t="str">
            <v>×加算率</v>
          </cell>
          <cell r="O38">
            <v>1520</v>
          </cell>
          <cell r="Q38" t="str">
            <v>×加算率</v>
          </cell>
          <cell r="AA38">
            <v>397200</v>
          </cell>
          <cell r="AC38">
            <v>3970</v>
          </cell>
          <cell r="AM38" t="str">
            <v>Ｄ地域</v>
          </cell>
          <cell r="AN38">
            <v>2300</v>
          </cell>
          <cell r="AO38">
            <v>2500</v>
          </cell>
          <cell r="AQ38" t="str">
            <v>ｄ地域</v>
          </cell>
          <cell r="AR38">
            <v>2500</v>
          </cell>
          <cell r="AS38">
            <v>2800</v>
          </cell>
        </row>
        <row r="39">
          <cell r="A39" t="str">
            <v>100４歳児以上</v>
          </cell>
          <cell r="C39" t="str">
            <v>　91人
　　から
　100人
　　まで</v>
          </cell>
          <cell r="D39" t="str">
            <v>2号</v>
          </cell>
          <cell r="E39" t="str">
            <v>４歳以上児</v>
          </cell>
          <cell r="G39">
            <v>35420</v>
          </cell>
          <cell r="H39">
            <v>42330</v>
          </cell>
          <cell r="I39">
            <v>30720</v>
          </cell>
          <cell r="J39">
            <v>37630</v>
          </cell>
          <cell r="K39" t="str">
            <v>＋</v>
          </cell>
          <cell r="L39">
            <v>280</v>
          </cell>
          <cell r="M39">
            <v>340</v>
          </cell>
          <cell r="N39" t="str">
            <v>×加算率</v>
          </cell>
          <cell r="O39">
            <v>230</v>
          </cell>
          <cell r="P39">
            <v>290</v>
          </cell>
          <cell r="Q39" t="str">
            <v>×加算率</v>
          </cell>
          <cell r="R39" t="str">
            <v>＋</v>
          </cell>
          <cell r="S39">
            <v>4770</v>
          </cell>
          <cell r="T39" t="str">
            <v>＋</v>
          </cell>
          <cell r="U39">
            <v>40</v>
          </cell>
          <cell r="V39" t="str">
            <v>＋</v>
          </cell>
          <cell r="W39">
            <v>6910</v>
          </cell>
          <cell r="X39">
            <v>60</v>
          </cell>
          <cell r="AL39" t="str">
            <v>＋</v>
          </cell>
          <cell r="AM39" t="str">
            <v>Ａ地域</v>
          </cell>
          <cell r="AN39">
            <v>2400</v>
          </cell>
          <cell r="AO39">
            <v>2600</v>
          </cell>
          <cell r="AP39" t="str">
            <v>＋</v>
          </cell>
          <cell r="AQ39" t="str">
            <v>ａ地域</v>
          </cell>
          <cell r="AR39">
            <v>5400</v>
          </cell>
          <cell r="AS39">
            <v>6000</v>
          </cell>
          <cell r="AT39" t="str">
            <v>＋</v>
          </cell>
          <cell r="AU39">
            <v>4140</v>
          </cell>
          <cell r="AV39" t="str">
            <v>＋</v>
          </cell>
          <cell r="AW39">
            <v>40</v>
          </cell>
          <cell r="AY39" t="str">
            <v>(⑥＋⑦＋⑧)</v>
          </cell>
          <cell r="AZ39" t="str">
            <v>－</v>
          </cell>
          <cell r="BA39" t="str">
            <v>(⑥＋⑦
　＋⑨＋⑪)</v>
          </cell>
          <cell r="BC39" t="str">
            <v>(⑥～⑯)</v>
          </cell>
        </row>
        <row r="40">
          <cell r="A40" t="str">
            <v>100３歳児</v>
          </cell>
          <cell r="E40" t="str">
            <v>３歳児</v>
          </cell>
          <cell r="G40">
            <v>42330</v>
          </cell>
          <cell r="H40">
            <v>94020</v>
          </cell>
          <cell r="I40">
            <v>37630</v>
          </cell>
          <cell r="J40">
            <v>89320</v>
          </cell>
          <cell r="K40" t="str">
            <v>＋</v>
          </cell>
          <cell r="L40">
            <v>340</v>
          </cell>
          <cell r="M40">
            <v>830</v>
          </cell>
          <cell r="N40" t="str">
            <v>×加算率</v>
          </cell>
          <cell r="O40">
            <v>290</v>
          </cell>
          <cell r="P40">
            <v>780</v>
          </cell>
          <cell r="Q40" t="str">
            <v>×加算率</v>
          </cell>
          <cell r="V40" t="str">
            <v>＋</v>
          </cell>
          <cell r="W40">
            <v>6910</v>
          </cell>
          <cell r="X40">
            <v>60</v>
          </cell>
          <cell r="AA40" t="str">
            <v>　 560人～　629人</v>
          </cell>
          <cell r="AC40" t="str">
            <v>　 560人～　629人</v>
          </cell>
          <cell r="AF40" t="str">
            <v>各月初日の</v>
          </cell>
          <cell r="AM40" t="str">
            <v>Ｂ地域</v>
          </cell>
          <cell r="AN40">
            <v>2300</v>
          </cell>
          <cell r="AO40">
            <v>2500</v>
          </cell>
          <cell r="AQ40" t="str">
            <v>ｂ地域</v>
          </cell>
          <cell r="AR40">
            <v>2900</v>
          </cell>
          <cell r="AS40">
            <v>3300</v>
          </cell>
        </row>
        <row r="41">
          <cell r="A41" t="str">
            <v>100１・２歳児</v>
          </cell>
          <cell r="D41" t="str">
            <v>3号</v>
          </cell>
          <cell r="E41" t="str">
            <v>１、２歳児</v>
          </cell>
          <cell r="G41">
            <v>94020</v>
          </cell>
          <cell r="H41">
            <v>163150</v>
          </cell>
          <cell r="I41">
            <v>89320</v>
          </cell>
          <cell r="J41">
            <v>158450</v>
          </cell>
          <cell r="K41" t="str">
            <v>＋</v>
          </cell>
          <cell r="L41">
            <v>830</v>
          </cell>
          <cell r="M41">
            <v>1520</v>
          </cell>
          <cell r="N41" t="str">
            <v>×加算率</v>
          </cell>
          <cell r="O41">
            <v>780</v>
          </cell>
          <cell r="P41">
            <v>1470</v>
          </cell>
          <cell r="Q41" t="str">
            <v>×加算率</v>
          </cell>
          <cell r="AA41">
            <v>431000</v>
          </cell>
          <cell r="AC41">
            <v>4310</v>
          </cell>
          <cell r="AF41" t="str">
            <v>利用子ども数</v>
          </cell>
          <cell r="AM41" t="str">
            <v>Ｃ地域</v>
          </cell>
          <cell r="AN41">
            <v>2100</v>
          </cell>
          <cell r="AO41">
            <v>2400</v>
          </cell>
          <cell r="AQ41" t="str">
            <v>ｃ地域</v>
          </cell>
          <cell r="AR41">
            <v>2500</v>
          </cell>
          <cell r="AS41">
            <v>2800</v>
          </cell>
          <cell r="AY41">
            <v>0.1</v>
          </cell>
          <cell r="BA41">
            <v>7.0000000000000007E-2</v>
          </cell>
          <cell r="BC41">
            <v>0.96</v>
          </cell>
        </row>
        <row r="42">
          <cell r="A42" t="str">
            <v>100乳児</v>
          </cell>
          <cell r="E42" t="str">
            <v>乳児</v>
          </cell>
          <cell r="G42">
            <v>163150</v>
          </cell>
          <cell r="I42">
            <v>158450</v>
          </cell>
          <cell r="K42" t="str">
            <v>＋</v>
          </cell>
          <cell r="L42">
            <v>1520</v>
          </cell>
          <cell r="N42" t="str">
            <v>×加算率</v>
          </cell>
          <cell r="O42">
            <v>1470</v>
          </cell>
          <cell r="Q42" t="str">
            <v>×加算率</v>
          </cell>
          <cell r="AM42" t="str">
            <v>Ｄ地域</v>
          </cell>
          <cell r="AN42">
            <v>2000</v>
          </cell>
          <cell r="AO42">
            <v>2300</v>
          </cell>
          <cell r="AQ42" t="str">
            <v>ｄ地域</v>
          </cell>
          <cell r="AR42">
            <v>2300</v>
          </cell>
          <cell r="AS42">
            <v>2500</v>
          </cell>
        </row>
        <row r="43">
          <cell r="A43" t="str">
            <v>110４歳児以上</v>
          </cell>
          <cell r="C43" t="str">
            <v>　101人
　　から
　110人
　　まで</v>
          </cell>
          <cell r="D43" t="str">
            <v>2号</v>
          </cell>
          <cell r="E43" t="str">
            <v>４歳以上児</v>
          </cell>
          <cell r="G43">
            <v>34130</v>
          </cell>
          <cell r="H43">
            <v>41040</v>
          </cell>
          <cell r="I43">
            <v>29850</v>
          </cell>
          <cell r="J43">
            <v>36760</v>
          </cell>
          <cell r="K43" t="str">
            <v>＋</v>
          </cell>
          <cell r="L43">
            <v>270</v>
          </cell>
          <cell r="M43">
            <v>330</v>
          </cell>
          <cell r="N43" t="str">
            <v>×加算率</v>
          </cell>
          <cell r="O43">
            <v>220</v>
          </cell>
          <cell r="P43">
            <v>280</v>
          </cell>
          <cell r="Q43" t="str">
            <v>×加算率</v>
          </cell>
          <cell r="R43" t="str">
            <v>＋</v>
          </cell>
          <cell r="S43">
            <v>4340</v>
          </cell>
          <cell r="T43" t="str">
            <v>＋</v>
          </cell>
          <cell r="U43">
            <v>40</v>
          </cell>
          <cell r="V43" t="str">
            <v>＋</v>
          </cell>
          <cell r="W43">
            <v>6910</v>
          </cell>
          <cell r="X43">
            <v>60</v>
          </cell>
          <cell r="AA43" t="str">
            <v>　 630人～　699人</v>
          </cell>
          <cell r="AC43" t="str">
            <v>　 630人～　699人</v>
          </cell>
          <cell r="AL43" t="str">
            <v>＋</v>
          </cell>
          <cell r="AM43" t="str">
            <v>Ａ地域</v>
          </cell>
          <cell r="AN43">
            <v>2600</v>
          </cell>
          <cell r="AO43">
            <v>2900</v>
          </cell>
          <cell r="AP43" t="str">
            <v>＋</v>
          </cell>
          <cell r="AQ43" t="str">
            <v>ａ地域</v>
          </cell>
          <cell r="AR43">
            <v>5800</v>
          </cell>
          <cell r="AS43">
            <v>6500</v>
          </cell>
          <cell r="AT43" t="str">
            <v>＋</v>
          </cell>
          <cell r="AU43">
            <v>3770</v>
          </cell>
          <cell r="AV43" t="str">
            <v>＋</v>
          </cell>
          <cell r="AW43">
            <v>30</v>
          </cell>
          <cell r="AZ43" t="str">
            <v>－</v>
          </cell>
          <cell r="BA43" t="str">
            <v>(⑥＋⑦
　＋⑨＋⑪)</v>
          </cell>
          <cell r="BC43" t="str">
            <v>(⑥～⑯)</v>
          </cell>
        </row>
        <row r="44">
          <cell r="A44" t="str">
            <v>110３歳児</v>
          </cell>
          <cell r="E44" t="str">
            <v>３歳児</v>
          </cell>
          <cell r="G44">
            <v>41040</v>
          </cell>
          <cell r="H44">
            <v>92730</v>
          </cell>
          <cell r="I44">
            <v>36760</v>
          </cell>
          <cell r="J44">
            <v>88450</v>
          </cell>
          <cell r="K44" t="str">
            <v>＋</v>
          </cell>
          <cell r="L44">
            <v>330</v>
          </cell>
          <cell r="M44">
            <v>820</v>
          </cell>
          <cell r="N44" t="str">
            <v>×加算率</v>
          </cell>
          <cell r="O44">
            <v>280</v>
          </cell>
          <cell r="P44">
            <v>770</v>
          </cell>
          <cell r="Q44" t="str">
            <v>×加算率</v>
          </cell>
          <cell r="V44" t="str">
            <v>＋</v>
          </cell>
          <cell r="W44">
            <v>6910</v>
          </cell>
          <cell r="X44">
            <v>60</v>
          </cell>
          <cell r="AA44">
            <v>464900</v>
          </cell>
          <cell r="AC44">
            <v>4640</v>
          </cell>
          <cell r="AM44" t="str">
            <v>Ｂ地域</v>
          </cell>
          <cell r="AN44">
            <v>2500</v>
          </cell>
          <cell r="AO44">
            <v>2700</v>
          </cell>
          <cell r="AQ44" t="str">
            <v>ｂ地域</v>
          </cell>
          <cell r="AR44">
            <v>3200</v>
          </cell>
          <cell r="AS44">
            <v>3500</v>
          </cell>
        </row>
        <row r="45">
          <cell r="A45" t="str">
            <v>110１・２歳児</v>
          </cell>
          <cell r="D45" t="str">
            <v>3号</v>
          </cell>
          <cell r="E45" t="str">
            <v>１、２歳児</v>
          </cell>
          <cell r="G45">
            <v>92730</v>
          </cell>
          <cell r="H45">
            <v>161860</v>
          </cell>
          <cell r="I45">
            <v>88450</v>
          </cell>
          <cell r="J45">
            <v>157580</v>
          </cell>
          <cell r="K45" t="str">
            <v>＋</v>
          </cell>
          <cell r="L45">
            <v>820</v>
          </cell>
          <cell r="M45">
            <v>1510</v>
          </cell>
          <cell r="N45" t="str">
            <v>×加算率</v>
          </cell>
          <cell r="O45">
            <v>770</v>
          </cell>
          <cell r="P45">
            <v>1460</v>
          </cell>
          <cell r="Q45" t="str">
            <v>×加算率</v>
          </cell>
          <cell r="AM45" t="str">
            <v>Ｃ地域</v>
          </cell>
          <cell r="AN45">
            <v>2300</v>
          </cell>
          <cell r="AO45">
            <v>2600</v>
          </cell>
          <cell r="AQ45" t="str">
            <v>ｃ地域</v>
          </cell>
          <cell r="AR45">
            <v>2800</v>
          </cell>
          <cell r="AS45">
            <v>3100</v>
          </cell>
          <cell r="BA45">
            <v>0.08</v>
          </cell>
          <cell r="BC45">
            <v>0.95</v>
          </cell>
        </row>
        <row r="46">
          <cell r="A46" t="str">
            <v>110乳児</v>
          </cell>
          <cell r="E46" t="str">
            <v>乳児</v>
          </cell>
          <cell r="G46">
            <v>161860</v>
          </cell>
          <cell r="I46">
            <v>157580</v>
          </cell>
          <cell r="K46" t="str">
            <v>＋</v>
          </cell>
          <cell r="L46">
            <v>1510</v>
          </cell>
          <cell r="N46" t="str">
            <v>×加算率</v>
          </cell>
          <cell r="O46">
            <v>1460</v>
          </cell>
          <cell r="Q46" t="str">
            <v>×加算率</v>
          </cell>
          <cell r="AA46" t="str">
            <v xml:space="preserve"> 　700人～　769人</v>
          </cell>
          <cell r="AC46" t="str">
            <v xml:space="preserve"> 　700人～　769人</v>
          </cell>
          <cell r="AM46" t="str">
            <v>Ｄ地域</v>
          </cell>
          <cell r="AN46">
            <v>2200</v>
          </cell>
          <cell r="AO46">
            <v>2500</v>
          </cell>
          <cell r="AQ46" t="str">
            <v>ｄ地域</v>
          </cell>
          <cell r="AR46">
            <v>2500</v>
          </cell>
          <cell r="AS46">
            <v>2800</v>
          </cell>
        </row>
        <row r="47">
          <cell r="A47" t="str">
            <v>120４歳児以上</v>
          </cell>
          <cell r="C47" t="str">
            <v>　111人
　　から
　120人
　　まで</v>
          </cell>
          <cell r="D47" t="str">
            <v>2号</v>
          </cell>
          <cell r="E47" t="str">
            <v>４歳以上児</v>
          </cell>
          <cell r="G47">
            <v>33010</v>
          </cell>
          <cell r="H47">
            <v>39920</v>
          </cell>
          <cell r="I47">
            <v>29090</v>
          </cell>
          <cell r="J47">
            <v>36000</v>
          </cell>
          <cell r="K47" t="str">
            <v>＋</v>
          </cell>
          <cell r="L47">
            <v>260</v>
          </cell>
          <cell r="M47">
            <v>320</v>
          </cell>
          <cell r="N47" t="str">
            <v>×加算率</v>
          </cell>
          <cell r="O47">
            <v>220</v>
          </cell>
          <cell r="P47">
            <v>280</v>
          </cell>
          <cell r="Q47" t="str">
            <v>×加算率</v>
          </cell>
          <cell r="R47" t="str">
            <v>＋</v>
          </cell>
          <cell r="S47">
            <v>3980</v>
          </cell>
          <cell r="T47" t="str">
            <v>＋</v>
          </cell>
          <cell r="U47">
            <v>30</v>
          </cell>
          <cell r="V47" t="str">
            <v>＋</v>
          </cell>
          <cell r="W47">
            <v>6910</v>
          </cell>
          <cell r="X47">
            <v>60</v>
          </cell>
          <cell r="AA47">
            <v>498700</v>
          </cell>
          <cell r="AC47">
            <v>4980</v>
          </cell>
          <cell r="AL47" t="str">
            <v>＋</v>
          </cell>
          <cell r="AM47" t="str">
            <v>Ａ地域</v>
          </cell>
          <cell r="AN47">
            <v>2400</v>
          </cell>
          <cell r="AO47">
            <v>2600</v>
          </cell>
          <cell r="AP47" t="str">
            <v>＋</v>
          </cell>
          <cell r="AQ47" t="str">
            <v>ａ地域</v>
          </cell>
          <cell r="AR47">
            <v>5400</v>
          </cell>
          <cell r="AS47">
            <v>6000</v>
          </cell>
          <cell r="AT47" t="str">
            <v>＋</v>
          </cell>
          <cell r="AU47">
            <v>3450</v>
          </cell>
          <cell r="AV47" t="str">
            <v>＋</v>
          </cell>
          <cell r="AW47">
            <v>30</v>
          </cell>
          <cell r="AZ47" t="str">
            <v>－</v>
          </cell>
          <cell r="BA47" t="str">
            <v>(⑥＋⑦
　＋⑨＋⑪)</v>
          </cell>
          <cell r="BC47" t="str">
            <v>(⑥～⑯)</v>
          </cell>
        </row>
        <row r="48">
          <cell r="A48" t="str">
            <v>120３歳児</v>
          </cell>
          <cell r="E48" t="str">
            <v>３歳児</v>
          </cell>
          <cell r="G48">
            <v>39920</v>
          </cell>
          <cell r="H48">
            <v>91610</v>
          </cell>
          <cell r="I48">
            <v>36000</v>
          </cell>
          <cell r="J48">
            <v>87690</v>
          </cell>
          <cell r="K48" t="str">
            <v>＋</v>
          </cell>
          <cell r="L48">
            <v>320</v>
          </cell>
          <cell r="M48">
            <v>810</v>
          </cell>
          <cell r="N48" t="str">
            <v>×加算率</v>
          </cell>
          <cell r="O48">
            <v>280</v>
          </cell>
          <cell r="P48">
            <v>770</v>
          </cell>
          <cell r="Q48" t="str">
            <v>×加算率</v>
          </cell>
          <cell r="V48" t="str">
            <v>＋</v>
          </cell>
          <cell r="W48">
            <v>6910</v>
          </cell>
          <cell r="X48">
            <v>60</v>
          </cell>
          <cell r="AM48" t="str">
            <v>Ｂ地域</v>
          </cell>
          <cell r="AN48">
            <v>2300</v>
          </cell>
          <cell r="AO48">
            <v>2500</v>
          </cell>
          <cell r="AQ48" t="str">
            <v>ｂ地域</v>
          </cell>
          <cell r="AR48">
            <v>2900</v>
          </cell>
          <cell r="AS48">
            <v>3300</v>
          </cell>
        </row>
        <row r="49">
          <cell r="A49" t="str">
            <v>120１・２歳児</v>
          </cell>
          <cell r="D49" t="str">
            <v>3号</v>
          </cell>
          <cell r="E49" t="str">
            <v>１、２歳児</v>
          </cell>
          <cell r="G49">
            <v>91610</v>
          </cell>
          <cell r="H49">
            <v>160740</v>
          </cell>
          <cell r="I49">
            <v>87690</v>
          </cell>
          <cell r="J49">
            <v>156820</v>
          </cell>
          <cell r="K49" t="str">
            <v>＋</v>
          </cell>
          <cell r="L49">
            <v>810</v>
          </cell>
          <cell r="M49">
            <v>1500</v>
          </cell>
          <cell r="N49" t="str">
            <v>×加算率</v>
          </cell>
          <cell r="O49">
            <v>770</v>
          </cell>
          <cell r="P49">
            <v>1460</v>
          </cell>
          <cell r="Q49" t="str">
            <v>×加算率</v>
          </cell>
          <cell r="AA49" t="str">
            <v xml:space="preserve"> 　770人～　839人</v>
          </cell>
          <cell r="AC49" t="str">
            <v xml:space="preserve"> 　770人～　839人</v>
          </cell>
          <cell r="AM49" t="str">
            <v>Ｃ地域</v>
          </cell>
          <cell r="AN49">
            <v>2100</v>
          </cell>
          <cell r="AO49">
            <v>2400</v>
          </cell>
          <cell r="AQ49" t="str">
            <v>ｃ地域</v>
          </cell>
          <cell r="AR49">
            <v>2500</v>
          </cell>
          <cell r="AS49">
            <v>2800</v>
          </cell>
          <cell r="BA49">
            <v>0.08</v>
          </cell>
          <cell r="BC49">
            <v>0.96</v>
          </cell>
        </row>
        <row r="50">
          <cell r="A50" t="str">
            <v>120乳児</v>
          </cell>
          <cell r="E50" t="str">
            <v>乳児</v>
          </cell>
          <cell r="G50">
            <v>160740</v>
          </cell>
          <cell r="I50">
            <v>156820</v>
          </cell>
          <cell r="K50" t="str">
            <v>＋</v>
          </cell>
          <cell r="L50">
            <v>1500</v>
          </cell>
          <cell r="N50" t="str">
            <v>×加算率</v>
          </cell>
          <cell r="O50">
            <v>1460</v>
          </cell>
          <cell r="Q50" t="str">
            <v>×加算率</v>
          </cell>
          <cell r="AA50">
            <v>532500</v>
          </cell>
          <cell r="AC50">
            <v>5320</v>
          </cell>
          <cell r="AM50" t="str">
            <v>Ｄ地域</v>
          </cell>
          <cell r="AN50">
            <v>2100</v>
          </cell>
          <cell r="AO50">
            <v>2300</v>
          </cell>
          <cell r="AQ50" t="str">
            <v>ｄ地域</v>
          </cell>
          <cell r="AR50">
            <v>2300</v>
          </cell>
          <cell r="AS50">
            <v>2500</v>
          </cell>
        </row>
        <row r="51">
          <cell r="A51" t="str">
            <v>130４歳児以上</v>
          </cell>
          <cell r="C51" t="str">
            <v>　121人
　　から
　130人
　　まで</v>
          </cell>
          <cell r="D51" t="str">
            <v>2号</v>
          </cell>
          <cell r="E51" t="str">
            <v>４歳以上児</v>
          </cell>
          <cell r="G51">
            <v>32070</v>
          </cell>
          <cell r="H51">
            <v>38980</v>
          </cell>
          <cell r="I51">
            <v>28450</v>
          </cell>
          <cell r="J51">
            <v>35360</v>
          </cell>
          <cell r="K51" t="str">
            <v>＋</v>
          </cell>
          <cell r="L51">
            <v>250</v>
          </cell>
          <cell r="M51">
            <v>310</v>
          </cell>
          <cell r="N51" t="str">
            <v>×加算率</v>
          </cell>
          <cell r="O51">
            <v>210</v>
          </cell>
          <cell r="P51">
            <v>270</v>
          </cell>
          <cell r="Q51" t="str">
            <v>×加算率</v>
          </cell>
          <cell r="R51" t="str">
            <v>＋</v>
          </cell>
          <cell r="S51">
            <v>3670</v>
          </cell>
          <cell r="T51" t="str">
            <v>＋</v>
          </cell>
          <cell r="U51">
            <v>30</v>
          </cell>
          <cell r="V51" t="str">
            <v>＋</v>
          </cell>
          <cell r="W51">
            <v>6910</v>
          </cell>
          <cell r="X51">
            <v>60</v>
          </cell>
          <cell r="AL51" t="str">
            <v>＋</v>
          </cell>
          <cell r="AM51" t="str">
            <v>Ａ地域</v>
          </cell>
          <cell r="AN51">
            <v>2200</v>
          </cell>
          <cell r="AO51">
            <v>2400</v>
          </cell>
          <cell r="AP51" t="str">
            <v>＋</v>
          </cell>
          <cell r="AQ51" t="str">
            <v>ａ地域</v>
          </cell>
          <cell r="AR51">
            <v>4800</v>
          </cell>
          <cell r="AS51">
            <v>5400</v>
          </cell>
          <cell r="AT51" t="str">
            <v>＋</v>
          </cell>
          <cell r="AU51">
            <v>3190</v>
          </cell>
          <cell r="AV51" t="str">
            <v>＋</v>
          </cell>
          <cell r="AW51">
            <v>30</v>
          </cell>
          <cell r="AZ51" t="str">
            <v>－</v>
          </cell>
          <cell r="BA51" t="str">
            <v>(⑥＋⑦
　＋⑨＋⑪)</v>
          </cell>
          <cell r="BC51" t="str">
            <v>(⑥～⑯)</v>
          </cell>
        </row>
        <row r="52">
          <cell r="A52" t="str">
            <v>130３歳児</v>
          </cell>
          <cell r="E52" t="str">
            <v>３歳児</v>
          </cell>
          <cell r="G52">
            <v>38980</v>
          </cell>
          <cell r="H52">
            <v>90670</v>
          </cell>
          <cell r="I52">
            <v>35360</v>
          </cell>
          <cell r="J52">
            <v>87050</v>
          </cell>
          <cell r="K52" t="str">
            <v>＋</v>
          </cell>
          <cell r="L52">
            <v>310</v>
          </cell>
          <cell r="M52">
            <v>800</v>
          </cell>
          <cell r="N52" t="str">
            <v>×加算率</v>
          </cell>
          <cell r="O52">
            <v>270</v>
          </cell>
          <cell r="P52">
            <v>760</v>
          </cell>
          <cell r="Q52" t="str">
            <v>×加算率</v>
          </cell>
          <cell r="V52" t="str">
            <v>＋</v>
          </cell>
          <cell r="W52">
            <v>6910</v>
          </cell>
          <cell r="X52">
            <v>60</v>
          </cell>
          <cell r="AA52" t="str">
            <v>　 840人～　909人</v>
          </cell>
          <cell r="AC52" t="str">
            <v>　 840人～　909人</v>
          </cell>
          <cell r="AM52" t="str">
            <v>Ｂ地域</v>
          </cell>
          <cell r="AN52">
            <v>2100</v>
          </cell>
          <cell r="AO52">
            <v>2300</v>
          </cell>
          <cell r="AQ52" t="str">
            <v>ｂ地域</v>
          </cell>
          <cell r="AR52">
            <v>2600</v>
          </cell>
          <cell r="AS52">
            <v>2900</v>
          </cell>
        </row>
        <row r="53">
          <cell r="A53" t="str">
            <v>130１・２歳児</v>
          </cell>
          <cell r="D53" t="str">
            <v>3号</v>
          </cell>
          <cell r="E53" t="str">
            <v>１、２歳児</v>
          </cell>
          <cell r="G53">
            <v>90670</v>
          </cell>
          <cell r="H53">
            <v>159800</v>
          </cell>
          <cell r="I53">
            <v>87050</v>
          </cell>
          <cell r="J53">
            <v>156180</v>
          </cell>
          <cell r="K53" t="str">
            <v>＋</v>
          </cell>
          <cell r="L53">
            <v>800</v>
          </cell>
          <cell r="M53">
            <v>1490</v>
          </cell>
          <cell r="N53" t="str">
            <v>×加算率</v>
          </cell>
          <cell r="O53">
            <v>760</v>
          </cell>
          <cell r="P53">
            <v>1450</v>
          </cell>
          <cell r="Q53" t="str">
            <v>×加算率</v>
          </cell>
          <cell r="AA53">
            <v>566400</v>
          </cell>
          <cell r="AC53">
            <v>5660</v>
          </cell>
          <cell r="AM53" t="str">
            <v>Ｃ地域</v>
          </cell>
          <cell r="AN53">
            <v>2000</v>
          </cell>
          <cell r="AO53">
            <v>2200</v>
          </cell>
          <cell r="AQ53" t="str">
            <v>ｃ地域</v>
          </cell>
          <cell r="AR53">
            <v>2300</v>
          </cell>
          <cell r="AS53">
            <v>2500</v>
          </cell>
          <cell r="BA53">
            <v>0.08</v>
          </cell>
          <cell r="BC53">
            <v>0.97</v>
          </cell>
        </row>
        <row r="54">
          <cell r="A54" t="str">
            <v>130乳児</v>
          </cell>
          <cell r="E54" t="str">
            <v>乳児</v>
          </cell>
          <cell r="G54">
            <v>159800</v>
          </cell>
          <cell r="I54">
            <v>156180</v>
          </cell>
          <cell r="K54" t="str">
            <v>＋</v>
          </cell>
          <cell r="L54">
            <v>1490</v>
          </cell>
          <cell r="N54" t="str">
            <v>×加算率</v>
          </cell>
          <cell r="O54">
            <v>1450</v>
          </cell>
          <cell r="Q54" t="str">
            <v>×加算率</v>
          </cell>
          <cell r="AM54" t="str">
            <v>Ｄ地域</v>
          </cell>
          <cell r="AN54">
            <v>1900</v>
          </cell>
          <cell r="AO54">
            <v>2100</v>
          </cell>
          <cell r="AQ54" t="str">
            <v>ｄ地域</v>
          </cell>
          <cell r="AR54">
            <v>2000</v>
          </cell>
          <cell r="AS54">
            <v>2300</v>
          </cell>
        </row>
        <row r="55">
          <cell r="A55" t="str">
            <v>140４歳児以上</v>
          </cell>
          <cell r="C55" t="str">
            <v>　131人
　　から
　140人
　　まで</v>
          </cell>
          <cell r="D55" t="str">
            <v>2号</v>
          </cell>
          <cell r="E55" t="str">
            <v>４歳以上児</v>
          </cell>
          <cell r="G55">
            <v>31290</v>
          </cell>
          <cell r="H55">
            <v>38200</v>
          </cell>
          <cell r="I55">
            <v>27930</v>
          </cell>
          <cell r="J55">
            <v>34840</v>
          </cell>
          <cell r="K55" t="str">
            <v>＋</v>
          </cell>
          <cell r="L55">
            <v>240</v>
          </cell>
          <cell r="M55">
            <v>300</v>
          </cell>
          <cell r="N55" t="str">
            <v>×加算率</v>
          </cell>
          <cell r="O55">
            <v>210</v>
          </cell>
          <cell r="P55">
            <v>270</v>
          </cell>
          <cell r="Q55" t="str">
            <v>×加算率</v>
          </cell>
          <cell r="R55" t="str">
            <v>＋</v>
          </cell>
          <cell r="S55">
            <v>3410</v>
          </cell>
          <cell r="T55" t="str">
            <v>＋</v>
          </cell>
          <cell r="U55">
            <v>30</v>
          </cell>
          <cell r="V55" t="str">
            <v>＋</v>
          </cell>
          <cell r="W55">
            <v>6910</v>
          </cell>
          <cell r="X55">
            <v>60</v>
          </cell>
          <cell r="AA55" t="str">
            <v xml:space="preserve"> 　910人～　979人</v>
          </cell>
          <cell r="AC55" t="str">
            <v xml:space="preserve"> 　910人～　979人</v>
          </cell>
          <cell r="AL55" t="str">
            <v>＋</v>
          </cell>
          <cell r="AM55" t="str">
            <v>Ａ地域</v>
          </cell>
          <cell r="AN55">
            <v>2400</v>
          </cell>
          <cell r="AO55">
            <v>2600</v>
          </cell>
          <cell r="AP55" t="str">
            <v>＋</v>
          </cell>
          <cell r="AQ55" t="str">
            <v>ａ地域</v>
          </cell>
          <cell r="AR55">
            <v>5400</v>
          </cell>
          <cell r="AS55">
            <v>6000</v>
          </cell>
          <cell r="AT55" t="str">
            <v>＋</v>
          </cell>
          <cell r="AU55">
            <v>2960</v>
          </cell>
          <cell r="AV55" t="str">
            <v>＋</v>
          </cell>
          <cell r="AW55">
            <v>20</v>
          </cell>
          <cell r="AZ55" t="str">
            <v>－</v>
          </cell>
          <cell r="BA55" t="str">
            <v>(⑥＋⑦
　＋⑨＋⑪)</v>
          </cell>
          <cell r="BC55" t="str">
            <v>(⑥～⑯)</v>
          </cell>
        </row>
        <row r="56">
          <cell r="A56" t="str">
            <v>140３歳児</v>
          </cell>
          <cell r="E56" t="str">
            <v>３歳児</v>
          </cell>
          <cell r="G56">
            <v>38200</v>
          </cell>
          <cell r="H56">
            <v>89890</v>
          </cell>
          <cell r="I56">
            <v>34840</v>
          </cell>
          <cell r="J56">
            <v>86530</v>
          </cell>
          <cell r="K56" t="str">
            <v>＋</v>
          </cell>
          <cell r="L56">
            <v>300</v>
          </cell>
          <cell r="M56">
            <v>790</v>
          </cell>
          <cell r="N56" t="str">
            <v>×加算率</v>
          </cell>
          <cell r="O56">
            <v>270</v>
          </cell>
          <cell r="P56">
            <v>760</v>
          </cell>
          <cell r="Q56" t="str">
            <v>×加算率</v>
          </cell>
          <cell r="V56" t="str">
            <v>＋</v>
          </cell>
          <cell r="W56">
            <v>6910</v>
          </cell>
          <cell r="X56">
            <v>60</v>
          </cell>
          <cell r="AA56">
            <v>600200</v>
          </cell>
          <cell r="AC56">
            <v>6000</v>
          </cell>
          <cell r="AM56" t="str">
            <v>Ｂ地域</v>
          </cell>
          <cell r="AN56">
            <v>2300</v>
          </cell>
          <cell r="AO56">
            <v>2500</v>
          </cell>
          <cell r="AQ56" t="str">
            <v>ｂ地域</v>
          </cell>
          <cell r="AR56">
            <v>2900</v>
          </cell>
          <cell r="AS56">
            <v>3300</v>
          </cell>
        </row>
        <row r="57">
          <cell r="A57" t="str">
            <v>140１・２歳児</v>
          </cell>
          <cell r="D57" t="str">
            <v>3号</v>
          </cell>
          <cell r="E57" t="str">
            <v>１、２歳児</v>
          </cell>
          <cell r="G57">
            <v>89890</v>
          </cell>
          <cell r="H57">
            <v>159020</v>
          </cell>
          <cell r="I57">
            <v>86530</v>
          </cell>
          <cell r="J57">
            <v>155660</v>
          </cell>
          <cell r="K57" t="str">
            <v>＋</v>
          </cell>
          <cell r="L57">
            <v>790</v>
          </cell>
          <cell r="M57">
            <v>1480</v>
          </cell>
          <cell r="N57" t="str">
            <v>×加算率</v>
          </cell>
          <cell r="O57">
            <v>760</v>
          </cell>
          <cell r="P57">
            <v>1450</v>
          </cell>
          <cell r="Q57" t="str">
            <v>×加算率</v>
          </cell>
          <cell r="AM57" t="str">
            <v>Ｃ地域</v>
          </cell>
          <cell r="AN57">
            <v>2100</v>
          </cell>
          <cell r="AO57">
            <v>2300</v>
          </cell>
          <cell r="AQ57" t="str">
            <v>ｃ地域</v>
          </cell>
          <cell r="AR57">
            <v>2500</v>
          </cell>
          <cell r="AS57">
            <v>2800</v>
          </cell>
          <cell r="BA57">
            <v>0.08</v>
          </cell>
          <cell r="BC57">
            <v>0.98</v>
          </cell>
        </row>
        <row r="58">
          <cell r="A58" t="str">
            <v>140乳児</v>
          </cell>
          <cell r="E58" t="str">
            <v>乳児</v>
          </cell>
          <cell r="G58">
            <v>159020</v>
          </cell>
          <cell r="I58">
            <v>155660</v>
          </cell>
          <cell r="K58" t="str">
            <v>＋</v>
          </cell>
          <cell r="L58">
            <v>1480</v>
          </cell>
          <cell r="N58" t="str">
            <v>×加算率</v>
          </cell>
          <cell r="O58">
            <v>1450</v>
          </cell>
          <cell r="Q58" t="str">
            <v>×加算率</v>
          </cell>
          <cell r="AA58" t="str">
            <v>　 980人～1,049人</v>
          </cell>
          <cell r="AC58" t="str">
            <v>　 980人～1,049人</v>
          </cell>
          <cell r="AM58" t="str">
            <v>Ｄ地域</v>
          </cell>
          <cell r="AN58">
            <v>2000</v>
          </cell>
          <cell r="AO58">
            <v>2200</v>
          </cell>
          <cell r="AQ58" t="str">
            <v>ｄ地域</v>
          </cell>
          <cell r="AR58">
            <v>2300</v>
          </cell>
          <cell r="AS58">
            <v>2500</v>
          </cell>
        </row>
        <row r="59">
          <cell r="A59" t="str">
            <v>150４歳児以上</v>
          </cell>
          <cell r="C59" t="str">
            <v>　141人
　　から
　150人
　　まで</v>
          </cell>
          <cell r="D59" t="str">
            <v>2号</v>
          </cell>
          <cell r="E59" t="str">
            <v>４歳以上児</v>
          </cell>
          <cell r="G59">
            <v>30600</v>
          </cell>
          <cell r="H59">
            <v>37510</v>
          </cell>
          <cell r="I59">
            <v>27460</v>
          </cell>
          <cell r="J59">
            <v>34370</v>
          </cell>
          <cell r="K59" t="str">
            <v>＋</v>
          </cell>
          <cell r="L59">
            <v>230</v>
          </cell>
          <cell r="M59">
            <v>290</v>
          </cell>
          <cell r="N59" t="str">
            <v>×加算率</v>
          </cell>
          <cell r="O59">
            <v>200</v>
          </cell>
          <cell r="P59">
            <v>260</v>
          </cell>
          <cell r="Q59" t="str">
            <v>×加算率</v>
          </cell>
          <cell r="R59" t="str">
            <v>＋</v>
          </cell>
          <cell r="S59">
            <v>3180</v>
          </cell>
          <cell r="T59" t="str">
            <v>＋</v>
          </cell>
          <cell r="U59">
            <v>30</v>
          </cell>
          <cell r="V59" t="str">
            <v>＋</v>
          </cell>
          <cell r="W59">
            <v>6910</v>
          </cell>
          <cell r="X59">
            <v>60</v>
          </cell>
          <cell r="AA59">
            <v>634000</v>
          </cell>
          <cell r="AC59">
            <v>6340</v>
          </cell>
          <cell r="AL59" t="str">
            <v>＋</v>
          </cell>
          <cell r="AM59" t="str">
            <v>Ａ地域</v>
          </cell>
          <cell r="AN59">
            <v>2200</v>
          </cell>
          <cell r="AO59">
            <v>2400</v>
          </cell>
          <cell r="AP59" t="str">
            <v>＋</v>
          </cell>
          <cell r="AQ59" t="str">
            <v>ａ地域</v>
          </cell>
          <cell r="AR59">
            <v>5100</v>
          </cell>
          <cell r="AS59">
            <v>5700</v>
          </cell>
          <cell r="AT59" t="str">
            <v>＋</v>
          </cell>
          <cell r="AU59">
            <v>2760</v>
          </cell>
          <cell r="AV59" t="str">
            <v>＋</v>
          </cell>
          <cell r="AW59">
            <v>20</v>
          </cell>
          <cell r="AZ59" t="str">
            <v>－</v>
          </cell>
          <cell r="BA59" t="str">
            <v>(⑥＋⑦
　＋⑨＋⑪)</v>
          </cell>
          <cell r="BC59" t="str">
            <v>(⑥～⑯)</v>
          </cell>
        </row>
        <row r="60">
          <cell r="A60" t="str">
            <v>150３歳児</v>
          </cell>
          <cell r="E60" t="str">
            <v>３歳児</v>
          </cell>
          <cell r="G60">
            <v>37510</v>
          </cell>
          <cell r="H60">
            <v>89200</v>
          </cell>
          <cell r="I60">
            <v>34370</v>
          </cell>
          <cell r="J60">
            <v>86060</v>
          </cell>
          <cell r="K60" t="str">
            <v>＋</v>
          </cell>
          <cell r="L60">
            <v>290</v>
          </cell>
          <cell r="M60">
            <v>780</v>
          </cell>
          <cell r="N60" t="str">
            <v>×加算率</v>
          </cell>
          <cell r="O60">
            <v>260</v>
          </cell>
          <cell r="P60">
            <v>750</v>
          </cell>
          <cell r="Q60" t="str">
            <v>×加算率</v>
          </cell>
          <cell r="V60" t="str">
            <v>＋</v>
          </cell>
          <cell r="W60">
            <v>6910</v>
          </cell>
          <cell r="X60">
            <v>60</v>
          </cell>
          <cell r="AM60" t="str">
            <v>Ｂ地域</v>
          </cell>
          <cell r="AN60">
            <v>2100</v>
          </cell>
          <cell r="AO60">
            <v>2300</v>
          </cell>
          <cell r="AQ60" t="str">
            <v>ｂ地域</v>
          </cell>
          <cell r="AR60">
            <v>2800</v>
          </cell>
          <cell r="AS60">
            <v>3100</v>
          </cell>
        </row>
        <row r="61">
          <cell r="A61" t="str">
            <v>150１・２歳児</v>
          </cell>
          <cell r="D61" t="str">
            <v>3号</v>
          </cell>
          <cell r="E61" t="str">
            <v>１、２歳児</v>
          </cell>
          <cell r="G61">
            <v>89200</v>
          </cell>
          <cell r="H61">
            <v>158330</v>
          </cell>
          <cell r="I61">
            <v>86060</v>
          </cell>
          <cell r="J61">
            <v>155190</v>
          </cell>
          <cell r="K61" t="str">
            <v>＋</v>
          </cell>
          <cell r="L61">
            <v>780</v>
          </cell>
          <cell r="M61">
            <v>1470</v>
          </cell>
          <cell r="N61" t="str">
            <v>×加算率</v>
          </cell>
          <cell r="O61">
            <v>750</v>
          </cell>
          <cell r="P61">
            <v>1440</v>
          </cell>
          <cell r="Q61" t="str">
            <v>×加算率</v>
          </cell>
          <cell r="AA61" t="str">
            <v xml:space="preserve"> 1,050人～</v>
          </cell>
          <cell r="AC61" t="str">
            <v xml:space="preserve"> 1,050人～</v>
          </cell>
          <cell r="AM61" t="str">
            <v>Ｃ地域</v>
          </cell>
          <cell r="AN61">
            <v>2000</v>
          </cell>
          <cell r="AO61">
            <v>2200</v>
          </cell>
          <cell r="AQ61" t="str">
            <v>ｃ地域</v>
          </cell>
          <cell r="AR61">
            <v>2400</v>
          </cell>
          <cell r="AS61">
            <v>2700</v>
          </cell>
          <cell r="BA61">
            <v>0.08</v>
          </cell>
          <cell r="BC61">
            <v>0.98</v>
          </cell>
        </row>
        <row r="62">
          <cell r="A62" t="str">
            <v>150乳児</v>
          </cell>
          <cell r="E62" t="str">
            <v>乳児</v>
          </cell>
          <cell r="G62">
            <v>158330</v>
          </cell>
          <cell r="I62">
            <v>155190</v>
          </cell>
          <cell r="K62" t="str">
            <v>＋</v>
          </cell>
          <cell r="L62">
            <v>1470</v>
          </cell>
          <cell r="N62" t="str">
            <v>×加算率</v>
          </cell>
          <cell r="O62">
            <v>1440</v>
          </cell>
          <cell r="Q62" t="str">
            <v>×加算率</v>
          </cell>
          <cell r="AA62">
            <v>667900</v>
          </cell>
          <cell r="AC62">
            <v>6670</v>
          </cell>
          <cell r="AM62" t="str">
            <v>Ｄ地域</v>
          </cell>
          <cell r="AN62">
            <v>1900</v>
          </cell>
          <cell r="AO62">
            <v>2100</v>
          </cell>
          <cell r="AQ62" t="str">
            <v>ｄ地域</v>
          </cell>
          <cell r="AR62">
            <v>2200</v>
          </cell>
          <cell r="AS62">
            <v>2400</v>
          </cell>
        </row>
        <row r="63">
          <cell r="A63" t="str">
            <v>160４歳児以上</v>
          </cell>
          <cell r="C63" t="str">
            <v>　151人
　　から
　160人
　　まで</v>
          </cell>
          <cell r="D63" t="str">
            <v>2号</v>
          </cell>
          <cell r="E63" t="str">
            <v>４歳以上児</v>
          </cell>
          <cell r="G63">
            <v>30850</v>
          </cell>
          <cell r="H63">
            <v>37760</v>
          </cell>
          <cell r="I63">
            <v>27910</v>
          </cell>
          <cell r="J63">
            <v>34820</v>
          </cell>
          <cell r="K63" t="str">
            <v>＋</v>
          </cell>
          <cell r="L63">
            <v>230</v>
          </cell>
          <cell r="M63">
            <v>290</v>
          </cell>
          <cell r="N63" t="str">
            <v>×加算率</v>
          </cell>
          <cell r="O63">
            <v>210</v>
          </cell>
          <cell r="P63">
            <v>270</v>
          </cell>
          <cell r="Q63" t="str">
            <v>×加算率</v>
          </cell>
          <cell r="R63" t="str">
            <v>＋</v>
          </cell>
          <cell r="S63">
            <v>2980</v>
          </cell>
          <cell r="T63" t="str">
            <v>＋</v>
          </cell>
          <cell r="U63">
            <v>20</v>
          </cell>
          <cell r="V63" t="str">
            <v>＋</v>
          </cell>
          <cell r="W63">
            <v>6910</v>
          </cell>
          <cell r="X63">
            <v>60</v>
          </cell>
          <cell r="AL63" t="str">
            <v>＋</v>
          </cell>
          <cell r="AM63" t="str">
            <v>Ａ地域</v>
          </cell>
          <cell r="AN63">
            <v>2100</v>
          </cell>
          <cell r="AO63">
            <v>2300</v>
          </cell>
          <cell r="AP63" t="str">
            <v>＋</v>
          </cell>
          <cell r="AQ63" t="str">
            <v>ａ地域</v>
          </cell>
          <cell r="AR63">
            <v>4600</v>
          </cell>
          <cell r="AS63">
            <v>5200</v>
          </cell>
          <cell r="AT63" t="str">
            <v>＋</v>
          </cell>
          <cell r="AU63">
            <v>2590</v>
          </cell>
          <cell r="AV63" t="str">
            <v>＋</v>
          </cell>
          <cell r="AW63">
            <v>20</v>
          </cell>
          <cell r="AZ63" t="str">
            <v>－</v>
          </cell>
          <cell r="BA63" t="str">
            <v>(⑥＋⑦
　＋⑨＋⑪)</v>
          </cell>
          <cell r="BC63" t="str">
            <v>(⑥～⑯)</v>
          </cell>
        </row>
        <row r="64">
          <cell r="A64" t="str">
            <v>160３歳児</v>
          </cell>
          <cell r="E64" t="str">
            <v>３歳児</v>
          </cell>
          <cell r="G64">
            <v>37760</v>
          </cell>
          <cell r="H64">
            <v>89450</v>
          </cell>
          <cell r="I64">
            <v>34820</v>
          </cell>
          <cell r="J64">
            <v>86510</v>
          </cell>
          <cell r="K64" t="str">
            <v>＋</v>
          </cell>
          <cell r="L64">
            <v>290</v>
          </cell>
          <cell r="M64">
            <v>780</v>
          </cell>
          <cell r="N64" t="str">
            <v>×加算率</v>
          </cell>
          <cell r="O64">
            <v>270</v>
          </cell>
          <cell r="P64">
            <v>760</v>
          </cell>
          <cell r="Q64" t="str">
            <v>×加算率</v>
          </cell>
          <cell r="V64" t="str">
            <v>＋</v>
          </cell>
          <cell r="W64">
            <v>6910</v>
          </cell>
          <cell r="X64">
            <v>60</v>
          </cell>
          <cell r="AM64" t="str">
            <v>Ｂ地域</v>
          </cell>
          <cell r="AN64">
            <v>2000</v>
          </cell>
          <cell r="AO64">
            <v>2200</v>
          </cell>
          <cell r="AQ64" t="str">
            <v>ｂ地域</v>
          </cell>
          <cell r="AR64">
            <v>2500</v>
          </cell>
          <cell r="AS64">
            <v>2800</v>
          </cell>
        </row>
        <row r="65">
          <cell r="A65" t="str">
            <v>160１・２歳児</v>
          </cell>
          <cell r="D65" t="str">
            <v>3号</v>
          </cell>
          <cell r="E65" t="str">
            <v>１、２歳児</v>
          </cell>
          <cell r="G65">
            <v>89450</v>
          </cell>
          <cell r="H65">
            <v>158580</v>
          </cell>
          <cell r="I65">
            <v>86510</v>
          </cell>
          <cell r="J65">
            <v>155640</v>
          </cell>
          <cell r="K65" t="str">
            <v>＋</v>
          </cell>
          <cell r="L65">
            <v>780</v>
          </cell>
          <cell r="M65">
            <v>1470</v>
          </cell>
          <cell r="N65" t="str">
            <v>×加算率</v>
          </cell>
          <cell r="O65">
            <v>760</v>
          </cell>
          <cell r="P65">
            <v>1450</v>
          </cell>
          <cell r="Q65" t="str">
            <v>×加算率</v>
          </cell>
          <cell r="AM65" t="str">
            <v>Ｃ地域</v>
          </cell>
          <cell r="AN65">
            <v>1900</v>
          </cell>
          <cell r="AO65">
            <v>2000</v>
          </cell>
          <cell r="AQ65" t="str">
            <v>ｃ地域</v>
          </cell>
          <cell r="AR65">
            <v>2200</v>
          </cell>
          <cell r="AS65">
            <v>2500</v>
          </cell>
          <cell r="BA65">
            <v>0.08</v>
          </cell>
          <cell r="BC65">
            <v>0.98</v>
          </cell>
        </row>
        <row r="66">
          <cell r="A66" t="str">
            <v>160乳児</v>
          </cell>
          <cell r="E66" t="str">
            <v>乳児</v>
          </cell>
          <cell r="G66">
            <v>158580</v>
          </cell>
          <cell r="I66">
            <v>155640</v>
          </cell>
          <cell r="K66" t="str">
            <v>＋</v>
          </cell>
          <cell r="L66">
            <v>1470</v>
          </cell>
          <cell r="N66" t="str">
            <v>×加算率</v>
          </cell>
          <cell r="O66">
            <v>1450</v>
          </cell>
          <cell r="Q66" t="str">
            <v>×加算率</v>
          </cell>
          <cell r="AM66" t="str">
            <v>Ｄ地域</v>
          </cell>
          <cell r="AN66">
            <v>1800</v>
          </cell>
          <cell r="AO66">
            <v>2000</v>
          </cell>
          <cell r="AQ66" t="str">
            <v>ｄ地域</v>
          </cell>
          <cell r="AR66">
            <v>2000</v>
          </cell>
          <cell r="AS66">
            <v>2200</v>
          </cell>
        </row>
        <row r="67">
          <cell r="A67" t="str">
            <v>170４歳児以上</v>
          </cell>
          <cell r="C67" t="str">
            <v>　161人
　　から
　170人
　　まで</v>
          </cell>
          <cell r="D67" t="str">
            <v>2号</v>
          </cell>
          <cell r="E67" t="str">
            <v>４歳以上児</v>
          </cell>
          <cell r="G67">
            <v>30280</v>
          </cell>
          <cell r="H67">
            <v>37190</v>
          </cell>
          <cell r="I67">
            <v>27520</v>
          </cell>
          <cell r="J67">
            <v>34430</v>
          </cell>
          <cell r="K67" t="str">
            <v>＋</v>
          </cell>
          <cell r="L67">
            <v>230</v>
          </cell>
          <cell r="M67">
            <v>290</v>
          </cell>
          <cell r="N67" t="str">
            <v>×加算率</v>
          </cell>
          <cell r="O67">
            <v>200</v>
          </cell>
          <cell r="P67">
            <v>260</v>
          </cell>
          <cell r="Q67" t="str">
            <v>×加算率</v>
          </cell>
          <cell r="R67" t="str">
            <v>＋</v>
          </cell>
          <cell r="S67">
            <v>2810</v>
          </cell>
          <cell r="T67" t="str">
            <v>＋</v>
          </cell>
          <cell r="U67">
            <v>20</v>
          </cell>
          <cell r="V67" t="str">
            <v>＋</v>
          </cell>
          <cell r="W67">
            <v>6910</v>
          </cell>
          <cell r="X67">
            <v>60</v>
          </cell>
          <cell r="AL67" t="str">
            <v>＋</v>
          </cell>
          <cell r="AM67" t="str">
            <v>Ａ地域</v>
          </cell>
          <cell r="AN67">
            <v>2200</v>
          </cell>
          <cell r="AO67">
            <v>2400</v>
          </cell>
          <cell r="AP67" t="str">
            <v>＋</v>
          </cell>
          <cell r="AQ67" t="str">
            <v>ａ地域</v>
          </cell>
          <cell r="AR67">
            <v>5100</v>
          </cell>
          <cell r="AS67">
            <v>5700</v>
          </cell>
          <cell r="AT67" t="str">
            <v>＋</v>
          </cell>
          <cell r="AU67">
            <v>2430</v>
          </cell>
          <cell r="AV67" t="str">
            <v>＋</v>
          </cell>
          <cell r="AW67">
            <v>20</v>
          </cell>
          <cell r="AZ67" t="str">
            <v>－</v>
          </cell>
          <cell r="BA67" t="str">
            <v>(⑥＋⑦
　＋⑨＋⑪)</v>
          </cell>
          <cell r="BC67" t="str">
            <v>(⑥～⑯)</v>
          </cell>
        </row>
        <row r="68">
          <cell r="A68" t="str">
            <v>170３歳児</v>
          </cell>
          <cell r="E68" t="str">
            <v>３歳児</v>
          </cell>
          <cell r="G68">
            <v>37190</v>
          </cell>
          <cell r="H68">
            <v>88880</v>
          </cell>
          <cell r="I68">
            <v>34430</v>
          </cell>
          <cell r="J68">
            <v>86120</v>
          </cell>
          <cell r="K68" t="str">
            <v>＋</v>
          </cell>
          <cell r="L68">
            <v>290</v>
          </cell>
          <cell r="M68">
            <v>780</v>
          </cell>
          <cell r="N68" t="str">
            <v>×加算率</v>
          </cell>
          <cell r="O68">
            <v>260</v>
          </cell>
          <cell r="P68">
            <v>750</v>
          </cell>
          <cell r="Q68" t="str">
            <v>×加算率</v>
          </cell>
          <cell r="V68" t="str">
            <v>＋</v>
          </cell>
          <cell r="W68">
            <v>6910</v>
          </cell>
          <cell r="X68">
            <v>60</v>
          </cell>
          <cell r="AM68" t="str">
            <v>Ｂ地域</v>
          </cell>
          <cell r="AN68">
            <v>2100</v>
          </cell>
          <cell r="AO68">
            <v>2300</v>
          </cell>
          <cell r="AQ68" t="str">
            <v>ｂ地域</v>
          </cell>
          <cell r="AR68">
            <v>2800</v>
          </cell>
          <cell r="AS68">
            <v>3100</v>
          </cell>
        </row>
        <row r="69">
          <cell r="A69" t="str">
            <v>170１・２歳児</v>
          </cell>
          <cell r="D69" t="str">
            <v>3号</v>
          </cell>
          <cell r="E69" t="str">
            <v>１、２歳児</v>
          </cell>
          <cell r="G69">
            <v>88880</v>
          </cell>
          <cell r="H69">
            <v>158010</v>
          </cell>
          <cell r="I69">
            <v>86120</v>
          </cell>
          <cell r="J69">
            <v>155250</v>
          </cell>
          <cell r="K69" t="str">
            <v>＋</v>
          </cell>
          <cell r="L69">
            <v>780</v>
          </cell>
          <cell r="M69">
            <v>1470</v>
          </cell>
          <cell r="N69" t="str">
            <v>×加算率</v>
          </cell>
          <cell r="O69">
            <v>750</v>
          </cell>
          <cell r="P69">
            <v>1440</v>
          </cell>
          <cell r="Q69" t="str">
            <v>×加算率</v>
          </cell>
          <cell r="AM69" t="str">
            <v>Ｃ地域</v>
          </cell>
          <cell r="AN69">
            <v>2000</v>
          </cell>
          <cell r="AO69">
            <v>2200</v>
          </cell>
          <cell r="AQ69" t="str">
            <v>ｃ地域</v>
          </cell>
          <cell r="AR69">
            <v>2400</v>
          </cell>
          <cell r="AS69">
            <v>2700</v>
          </cell>
          <cell r="BA69">
            <v>0.08</v>
          </cell>
          <cell r="BC69">
            <v>0.99</v>
          </cell>
        </row>
        <row r="70">
          <cell r="A70" t="str">
            <v>170乳児</v>
          </cell>
          <cell r="E70" t="str">
            <v>乳児</v>
          </cell>
          <cell r="G70">
            <v>158010</v>
          </cell>
          <cell r="I70">
            <v>155250</v>
          </cell>
          <cell r="K70" t="str">
            <v>＋</v>
          </cell>
          <cell r="L70">
            <v>1470</v>
          </cell>
          <cell r="N70" t="str">
            <v>×加算率</v>
          </cell>
          <cell r="O70">
            <v>1440</v>
          </cell>
          <cell r="Q70" t="str">
            <v>×加算率</v>
          </cell>
          <cell r="AM70" t="str">
            <v>Ｄ地域</v>
          </cell>
          <cell r="AN70">
            <v>1900</v>
          </cell>
          <cell r="AO70">
            <v>2100</v>
          </cell>
          <cell r="AQ70" t="str">
            <v>ｄ地域</v>
          </cell>
          <cell r="AR70">
            <v>2200</v>
          </cell>
          <cell r="AS70">
            <v>2400</v>
          </cell>
        </row>
        <row r="71">
          <cell r="A71" t="str">
            <v>180４歳児以上</v>
          </cell>
          <cell r="C71" t="str">
            <v>　171人
　　以上</v>
          </cell>
          <cell r="D71" t="str">
            <v>2号</v>
          </cell>
          <cell r="E71" t="str">
            <v>４歳以上児</v>
          </cell>
          <cell r="G71">
            <v>29760</v>
          </cell>
          <cell r="H71">
            <v>36670</v>
          </cell>
          <cell r="I71">
            <v>27150</v>
          </cell>
          <cell r="J71">
            <v>34060</v>
          </cell>
          <cell r="K71" t="str">
            <v>＋</v>
          </cell>
          <cell r="L71">
            <v>220</v>
          </cell>
          <cell r="M71">
            <v>280</v>
          </cell>
          <cell r="N71" t="str">
            <v>×加算率</v>
          </cell>
          <cell r="O71">
            <v>200</v>
          </cell>
          <cell r="P71">
            <v>260</v>
          </cell>
          <cell r="Q71" t="str">
            <v>×加算率</v>
          </cell>
          <cell r="R71" t="str">
            <v>＋</v>
          </cell>
          <cell r="S71">
            <v>2650</v>
          </cell>
          <cell r="T71" t="str">
            <v>＋</v>
          </cell>
          <cell r="U71">
            <v>20</v>
          </cell>
          <cell r="V71" t="str">
            <v>＋</v>
          </cell>
          <cell r="W71">
            <v>6910</v>
          </cell>
          <cell r="X71">
            <v>60</v>
          </cell>
          <cell r="AL71" t="str">
            <v>＋</v>
          </cell>
          <cell r="AM71" t="str">
            <v>Ａ地域</v>
          </cell>
          <cell r="AN71">
            <v>2100</v>
          </cell>
          <cell r="AO71">
            <v>2300</v>
          </cell>
          <cell r="AP71" t="str">
            <v>＋</v>
          </cell>
          <cell r="AQ71" t="str">
            <v>ａ地域</v>
          </cell>
          <cell r="AR71">
            <v>4600</v>
          </cell>
          <cell r="AS71">
            <v>5200</v>
          </cell>
          <cell r="AT71" t="str">
            <v>＋</v>
          </cell>
          <cell r="AU71">
            <v>2300</v>
          </cell>
          <cell r="AV71" t="str">
            <v>＋</v>
          </cell>
          <cell r="AW71">
            <v>20</v>
          </cell>
          <cell r="AZ71" t="str">
            <v>－</v>
          </cell>
          <cell r="BA71" t="str">
            <v>(⑥＋⑦
　＋⑨＋⑪)</v>
          </cell>
          <cell r="BC71" t="str">
            <v>(⑥～⑯)</v>
          </cell>
        </row>
        <row r="72">
          <cell r="A72" t="str">
            <v>180３歳児</v>
          </cell>
          <cell r="E72" t="str">
            <v>３歳児</v>
          </cell>
          <cell r="G72">
            <v>36670</v>
          </cell>
          <cell r="H72">
            <v>88360</v>
          </cell>
          <cell r="I72">
            <v>34060</v>
          </cell>
          <cell r="J72">
            <v>85750</v>
          </cell>
          <cell r="K72" t="str">
            <v>＋</v>
          </cell>
          <cell r="L72">
            <v>280</v>
          </cell>
          <cell r="M72">
            <v>770</v>
          </cell>
          <cell r="N72" t="str">
            <v>×加算率</v>
          </cell>
          <cell r="O72">
            <v>260</v>
          </cell>
          <cell r="P72">
            <v>750</v>
          </cell>
          <cell r="Q72" t="str">
            <v>×加算率</v>
          </cell>
          <cell r="V72" t="str">
            <v>＋</v>
          </cell>
          <cell r="W72">
            <v>6910</v>
          </cell>
          <cell r="X72">
            <v>60</v>
          </cell>
          <cell r="AM72" t="str">
            <v>Ｂ地域</v>
          </cell>
          <cell r="AN72">
            <v>2000</v>
          </cell>
          <cell r="AO72">
            <v>2200</v>
          </cell>
          <cell r="AQ72" t="str">
            <v>ｂ地域</v>
          </cell>
          <cell r="AR72">
            <v>2500</v>
          </cell>
          <cell r="AS72">
            <v>2800</v>
          </cell>
        </row>
        <row r="73">
          <cell r="A73" t="str">
            <v>180１・２歳児</v>
          </cell>
          <cell r="D73" t="str">
            <v>3号</v>
          </cell>
          <cell r="E73" t="str">
            <v>１、２歳児</v>
          </cell>
          <cell r="G73">
            <v>88360</v>
          </cell>
          <cell r="H73">
            <v>157490</v>
          </cell>
          <cell r="I73">
            <v>85750</v>
          </cell>
          <cell r="J73">
            <v>154880</v>
          </cell>
          <cell r="K73" t="str">
            <v>＋</v>
          </cell>
          <cell r="L73">
            <v>770</v>
          </cell>
          <cell r="M73">
            <v>1460</v>
          </cell>
          <cell r="N73" t="str">
            <v>×加算率</v>
          </cell>
          <cell r="O73">
            <v>750</v>
          </cell>
          <cell r="P73">
            <v>1440</v>
          </cell>
          <cell r="Q73" t="str">
            <v>×加算率</v>
          </cell>
          <cell r="AM73" t="str">
            <v>Ｃ地域</v>
          </cell>
          <cell r="AN73">
            <v>1900</v>
          </cell>
          <cell r="AO73">
            <v>2100</v>
          </cell>
          <cell r="AQ73" t="str">
            <v>ｃ地域</v>
          </cell>
          <cell r="AR73">
            <v>2200</v>
          </cell>
          <cell r="AS73">
            <v>2500</v>
          </cell>
          <cell r="BA73">
            <v>0.08</v>
          </cell>
          <cell r="BC73">
            <v>0.99</v>
          </cell>
        </row>
        <row r="74">
          <cell r="A74" t="str">
            <v>180乳児</v>
          </cell>
          <cell r="E74" t="str">
            <v>乳児</v>
          </cell>
          <cell r="G74">
            <v>157490</v>
          </cell>
          <cell r="I74">
            <v>154880</v>
          </cell>
          <cell r="K74" t="str">
            <v>＋</v>
          </cell>
          <cell r="L74">
            <v>1460</v>
          </cell>
          <cell r="N74" t="str">
            <v>×加算率</v>
          </cell>
          <cell r="O74">
            <v>1440</v>
          </cell>
          <cell r="Q74" t="str">
            <v>×加算率</v>
          </cell>
          <cell r="AM74" t="str">
            <v>Ｄ地域</v>
          </cell>
          <cell r="AN74">
            <v>1800</v>
          </cell>
          <cell r="AO74">
            <v>2000</v>
          </cell>
          <cell r="AQ74" t="str">
            <v>ｄ地域</v>
          </cell>
          <cell r="AR74">
            <v>2000</v>
          </cell>
          <cell r="AS74">
            <v>2200</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51"/>
  <sheetViews>
    <sheetView tabSelected="1" view="pageBreakPreview" zoomScaleNormal="100" zoomScaleSheetLayoutView="100" zoomScalePageLayoutView="115" workbookViewId="0">
      <selection activeCell="H18" sqref="H18:T20"/>
    </sheetView>
  </sheetViews>
  <sheetFormatPr defaultRowHeight="13.5"/>
  <cols>
    <col min="1" max="26" width="2.5" style="1" customWidth="1"/>
    <col min="27" max="40" width="2.125" style="1" customWidth="1"/>
    <col min="41" max="41" width="2.5" style="1" customWidth="1"/>
    <col min="42" max="49" width="2.125" style="1" customWidth="1"/>
    <col min="50" max="53" width="3.75" style="1" customWidth="1"/>
    <col min="54" max="54" width="3.75" style="1" hidden="1" customWidth="1"/>
    <col min="55" max="57" width="3.75" style="1" customWidth="1"/>
    <col min="58" max="63" width="2.125" style="1" customWidth="1"/>
    <col min="64" max="16384" width="9" style="1"/>
  </cols>
  <sheetData>
    <row r="1" spans="1:115" ht="17.25" customHeight="1">
      <c r="A1" s="61"/>
      <c r="B1" s="62"/>
      <c r="C1" s="61"/>
      <c r="D1" s="61"/>
      <c r="E1" s="61"/>
      <c r="F1" s="61"/>
      <c r="G1" s="61"/>
      <c r="H1" s="61"/>
      <c r="I1" s="61"/>
      <c r="J1" s="61"/>
      <c r="K1" s="61"/>
      <c r="L1" s="61"/>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row>
    <row r="2" spans="1:115" ht="21.75" customHeight="1">
      <c r="A2" s="62"/>
      <c r="B2" s="62"/>
      <c r="C2" s="62"/>
      <c r="D2" s="62"/>
      <c r="E2" s="62"/>
      <c r="F2" s="62"/>
      <c r="G2" s="62"/>
      <c r="H2" s="62"/>
      <c r="I2" s="62"/>
      <c r="J2" s="62"/>
      <c r="K2" s="62"/>
      <c r="L2" s="62"/>
      <c r="M2" s="62"/>
      <c r="N2" s="62"/>
      <c r="O2" s="62"/>
      <c r="P2" s="62"/>
      <c r="Q2" s="62"/>
      <c r="R2" s="62"/>
      <c r="S2" s="62"/>
      <c r="T2" s="62"/>
      <c r="U2" s="62"/>
      <c r="V2" s="62"/>
      <c r="W2" s="62"/>
      <c r="X2" s="91" t="s">
        <v>4</v>
      </c>
      <c r="Y2" s="91"/>
      <c r="Z2" s="91"/>
      <c r="AA2" s="137" t="s">
        <v>185</v>
      </c>
      <c r="AB2" s="137"/>
      <c r="AC2" s="137"/>
      <c r="AD2" s="90"/>
      <c r="AE2" s="90"/>
      <c r="AF2" s="91" t="s">
        <v>3</v>
      </c>
      <c r="AG2" s="91"/>
      <c r="AH2" s="90"/>
      <c r="AI2" s="90"/>
      <c r="AJ2" s="91" t="s">
        <v>2</v>
      </c>
      <c r="AK2" s="91"/>
      <c r="AL2" s="90"/>
      <c r="AM2" s="90"/>
      <c r="AN2" s="91" t="s">
        <v>1</v>
      </c>
      <c r="AO2" s="91"/>
    </row>
    <row r="3" spans="1:115" ht="23.25" customHeight="1">
      <c r="A3" s="62"/>
      <c r="B3" s="91" t="s">
        <v>5</v>
      </c>
      <c r="C3" s="91"/>
      <c r="D3" s="91"/>
      <c r="E3" s="75" t="s">
        <v>172</v>
      </c>
      <c r="F3" s="75"/>
      <c r="G3" s="75"/>
      <c r="H3" s="75"/>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row>
    <row r="4" spans="1:115" ht="30.75" customHeight="1">
      <c r="A4" s="144" t="s">
        <v>173</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row>
    <row r="5" spans="1:115" ht="29.25" customHeight="1">
      <c r="A5" s="145" t="s">
        <v>6</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row>
    <row r="6" spans="1:115" ht="21.75" customHeight="1">
      <c r="A6" s="62"/>
      <c r="B6" s="62"/>
      <c r="C6" s="62"/>
      <c r="D6" s="62"/>
      <c r="E6" s="62"/>
      <c r="F6" s="62"/>
      <c r="G6" s="62"/>
      <c r="H6" s="62"/>
      <c r="I6" s="62"/>
      <c r="J6" s="62"/>
      <c r="K6" s="62"/>
      <c r="L6" s="60" t="s">
        <v>7</v>
      </c>
      <c r="M6" s="148" t="s">
        <v>185</v>
      </c>
      <c r="N6" s="148"/>
      <c r="O6" s="147"/>
      <c r="P6" s="147"/>
      <c r="Q6" s="146" t="s">
        <v>8</v>
      </c>
      <c r="R6" s="146"/>
      <c r="S6" s="149"/>
      <c r="T6" s="149"/>
      <c r="U6" s="146" t="s">
        <v>9</v>
      </c>
      <c r="V6" s="146"/>
      <c r="W6" s="60" t="s">
        <v>10</v>
      </c>
      <c r="X6" s="62"/>
      <c r="Y6" s="62"/>
      <c r="Z6" s="62"/>
      <c r="AA6" s="62"/>
      <c r="AB6" s="62"/>
      <c r="AC6" s="62"/>
      <c r="AD6" s="62"/>
      <c r="AE6" s="62"/>
      <c r="AF6" s="62"/>
      <c r="AG6" s="62"/>
      <c r="AH6" s="62"/>
      <c r="AI6" s="62"/>
      <c r="AJ6" s="62"/>
      <c r="AK6" s="62"/>
      <c r="AL6" s="62"/>
      <c r="AM6" s="62"/>
      <c r="AN6" s="62"/>
      <c r="AO6" s="62"/>
    </row>
    <row r="7" spans="1:115" ht="30.75" customHeigh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row>
    <row r="8" spans="1:115" ht="14.25" customHeight="1">
      <c r="A8" s="62"/>
      <c r="B8" s="76" t="s">
        <v>169</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row>
    <row r="9" spans="1:115" ht="14.25" customHeight="1">
      <c r="A9" s="62"/>
      <c r="B9" s="76" t="s">
        <v>170</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row>
    <row r="10" spans="1:115" ht="14.25" customHeight="1">
      <c r="A10" s="62"/>
      <c r="B10" s="76" t="s">
        <v>171</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row>
    <row r="11" spans="1:115" ht="14.25" customHeight="1">
      <c r="A11" s="62"/>
      <c r="B11" s="109" t="s">
        <v>87</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62"/>
    </row>
    <row r="12" spans="1:115" ht="15" customHeight="1">
      <c r="A12" s="62"/>
      <c r="B12" s="62"/>
      <c r="C12" s="76" t="s">
        <v>161</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63"/>
      <c r="AM12" s="62"/>
      <c r="AN12" s="62"/>
      <c r="AO12" s="62"/>
    </row>
    <row r="13" spans="1:115" ht="15" customHeight="1">
      <c r="A13" s="62"/>
      <c r="B13" s="62"/>
      <c r="C13" s="76" t="s">
        <v>162</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63"/>
      <c r="AM13" s="62"/>
      <c r="AN13" s="62"/>
      <c r="AO13" s="62"/>
    </row>
    <row r="14" spans="1:115" ht="15" customHeight="1">
      <c r="A14" s="62"/>
      <c r="B14" s="62"/>
      <c r="C14" s="76" t="s">
        <v>163</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63"/>
      <c r="AM14" s="62"/>
      <c r="AN14" s="62"/>
      <c r="AO14" s="62"/>
    </row>
    <row r="15" spans="1:115" ht="29.2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row>
    <row r="16" spans="1:115" ht="14.25" customHeight="1" thickBot="1">
      <c r="A16" s="65" t="s">
        <v>174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41" ht="17.25" customHeight="1">
      <c r="A17" s="118" t="s">
        <v>11</v>
      </c>
      <c r="B17" s="119"/>
      <c r="C17" s="119"/>
      <c r="D17" s="119"/>
      <c r="E17" s="119"/>
      <c r="F17" s="119"/>
      <c r="G17" s="119"/>
      <c r="H17" s="121"/>
      <c r="I17" s="122"/>
      <c r="J17" s="122"/>
      <c r="K17" s="122"/>
      <c r="L17" s="122"/>
      <c r="M17" s="122"/>
      <c r="N17" s="122"/>
      <c r="O17" s="122"/>
      <c r="P17" s="122"/>
      <c r="Q17" s="122"/>
      <c r="R17" s="122"/>
      <c r="S17" s="122"/>
      <c r="T17" s="123"/>
      <c r="U17" s="77" t="s">
        <v>13</v>
      </c>
      <c r="V17" s="78"/>
      <c r="W17" s="78"/>
      <c r="X17" s="78"/>
      <c r="Y17" s="78"/>
      <c r="Z17" s="138"/>
      <c r="AA17" s="139"/>
      <c r="AB17" s="139"/>
      <c r="AC17" s="139"/>
      <c r="AD17" s="139"/>
      <c r="AE17" s="139"/>
      <c r="AF17" s="139"/>
      <c r="AG17" s="139"/>
      <c r="AH17" s="139"/>
      <c r="AI17" s="139"/>
      <c r="AJ17" s="139"/>
      <c r="AK17" s="139"/>
      <c r="AL17" s="139"/>
      <c r="AM17" s="139"/>
      <c r="AN17" s="139"/>
      <c r="AO17" s="140"/>
    </row>
    <row r="18" spans="1:41" ht="17.25" customHeight="1">
      <c r="A18" s="124" t="s">
        <v>12</v>
      </c>
      <c r="B18" s="79"/>
      <c r="C18" s="79"/>
      <c r="D18" s="79"/>
      <c r="E18" s="79"/>
      <c r="F18" s="79"/>
      <c r="G18" s="79"/>
      <c r="H18" s="166"/>
      <c r="I18" s="167"/>
      <c r="J18" s="167"/>
      <c r="K18" s="167"/>
      <c r="L18" s="167"/>
      <c r="M18" s="167"/>
      <c r="N18" s="167"/>
      <c r="O18" s="167"/>
      <c r="P18" s="167"/>
      <c r="Q18" s="167"/>
      <c r="R18" s="167"/>
      <c r="S18" s="167"/>
      <c r="T18" s="168"/>
      <c r="U18" s="79"/>
      <c r="V18" s="79"/>
      <c r="W18" s="79"/>
      <c r="X18" s="79"/>
      <c r="Y18" s="79"/>
      <c r="Z18" s="141"/>
      <c r="AA18" s="142"/>
      <c r="AB18" s="142"/>
      <c r="AC18" s="142"/>
      <c r="AD18" s="142"/>
      <c r="AE18" s="142"/>
      <c r="AF18" s="142"/>
      <c r="AG18" s="142"/>
      <c r="AH18" s="142"/>
      <c r="AI18" s="142"/>
      <c r="AJ18" s="142"/>
      <c r="AK18" s="142"/>
      <c r="AL18" s="142"/>
      <c r="AM18" s="142"/>
      <c r="AN18" s="142"/>
      <c r="AO18" s="143"/>
    </row>
    <row r="19" spans="1:41" ht="17.25" customHeight="1">
      <c r="A19" s="94"/>
      <c r="B19" s="79"/>
      <c r="C19" s="79"/>
      <c r="D19" s="79"/>
      <c r="E19" s="79"/>
      <c r="F19" s="79"/>
      <c r="G19" s="79"/>
      <c r="H19" s="169"/>
      <c r="I19" s="170"/>
      <c r="J19" s="170"/>
      <c r="K19" s="170"/>
      <c r="L19" s="170"/>
      <c r="M19" s="170"/>
      <c r="N19" s="170"/>
      <c r="O19" s="170"/>
      <c r="P19" s="170"/>
      <c r="Q19" s="170"/>
      <c r="R19" s="170"/>
      <c r="S19" s="170"/>
      <c r="T19" s="171"/>
      <c r="U19" s="80" t="s">
        <v>14</v>
      </c>
      <c r="V19" s="81"/>
      <c r="W19" s="81"/>
      <c r="X19" s="81"/>
      <c r="Y19" s="81"/>
      <c r="Z19" s="97"/>
      <c r="AA19" s="98"/>
      <c r="AB19" s="98"/>
      <c r="AC19" s="98"/>
      <c r="AD19" s="98"/>
      <c r="AE19" s="98"/>
      <c r="AF19" s="98"/>
      <c r="AG19" s="98"/>
      <c r="AH19" s="98"/>
      <c r="AI19" s="98"/>
      <c r="AJ19" s="98"/>
      <c r="AK19" s="98"/>
      <c r="AL19" s="98"/>
      <c r="AM19" s="98"/>
      <c r="AN19" s="98"/>
      <c r="AO19" s="99"/>
    </row>
    <row r="20" spans="1:41" ht="17.25" customHeight="1" thickBot="1">
      <c r="A20" s="82"/>
      <c r="B20" s="83"/>
      <c r="C20" s="83"/>
      <c r="D20" s="83"/>
      <c r="E20" s="83"/>
      <c r="F20" s="83"/>
      <c r="G20" s="83"/>
      <c r="H20" s="111"/>
      <c r="I20" s="107"/>
      <c r="J20" s="107"/>
      <c r="K20" s="107"/>
      <c r="L20" s="107"/>
      <c r="M20" s="107"/>
      <c r="N20" s="107"/>
      <c r="O20" s="107"/>
      <c r="P20" s="107"/>
      <c r="Q20" s="107"/>
      <c r="R20" s="107"/>
      <c r="S20" s="107"/>
      <c r="T20" s="108"/>
      <c r="U20" s="82"/>
      <c r="V20" s="83"/>
      <c r="W20" s="83"/>
      <c r="X20" s="83"/>
      <c r="Y20" s="83"/>
      <c r="Z20" s="100"/>
      <c r="AA20" s="101"/>
      <c r="AB20" s="101"/>
      <c r="AC20" s="101"/>
      <c r="AD20" s="101"/>
      <c r="AE20" s="101"/>
      <c r="AF20" s="101"/>
      <c r="AG20" s="101"/>
      <c r="AH20" s="101"/>
      <c r="AI20" s="101"/>
      <c r="AJ20" s="101"/>
      <c r="AK20" s="101"/>
      <c r="AL20" s="101"/>
      <c r="AM20" s="101"/>
      <c r="AN20" s="101"/>
      <c r="AO20" s="102"/>
    </row>
    <row r="21" spans="1:41" ht="9"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41" ht="17.25" thickBot="1">
      <c r="A22" s="65" t="s">
        <v>175</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41">
      <c r="A23" s="118" t="s">
        <v>11</v>
      </c>
      <c r="B23" s="119"/>
      <c r="C23" s="119"/>
      <c r="D23" s="119"/>
      <c r="E23" s="119"/>
      <c r="F23" s="119"/>
      <c r="G23" s="120"/>
      <c r="H23" s="121"/>
      <c r="I23" s="122"/>
      <c r="J23" s="122"/>
      <c r="K23" s="122"/>
      <c r="L23" s="122"/>
      <c r="M23" s="122"/>
      <c r="N23" s="122"/>
      <c r="O23" s="122"/>
      <c r="P23" s="122"/>
      <c r="Q23" s="122"/>
      <c r="R23" s="122"/>
      <c r="S23" s="122"/>
      <c r="T23" s="123"/>
      <c r="U23" s="92" t="s">
        <v>99</v>
      </c>
      <c r="V23" s="78"/>
      <c r="W23" s="78"/>
      <c r="X23" s="78"/>
      <c r="Y23" s="93"/>
      <c r="Z23" s="103" t="s">
        <v>182</v>
      </c>
      <c r="AA23" s="103"/>
      <c r="AB23" s="103"/>
      <c r="AC23" s="103"/>
      <c r="AD23" s="103"/>
      <c r="AE23" s="103"/>
      <c r="AF23" s="103"/>
      <c r="AG23" s="103"/>
      <c r="AH23" s="103"/>
      <c r="AI23" s="103"/>
      <c r="AJ23" s="103"/>
      <c r="AK23" s="103"/>
      <c r="AL23" s="103"/>
      <c r="AM23" s="103"/>
      <c r="AN23" s="103"/>
      <c r="AO23" s="104"/>
    </row>
    <row r="24" spans="1:41" ht="19.5" customHeight="1">
      <c r="A24" s="124" t="s">
        <v>15</v>
      </c>
      <c r="B24" s="79"/>
      <c r="C24" s="79"/>
      <c r="D24" s="79"/>
      <c r="E24" s="79"/>
      <c r="F24" s="79"/>
      <c r="G24" s="95"/>
      <c r="H24" s="170"/>
      <c r="I24" s="170"/>
      <c r="J24" s="170"/>
      <c r="K24" s="170"/>
      <c r="L24" s="170"/>
      <c r="M24" s="170"/>
      <c r="N24" s="170"/>
      <c r="O24" s="170"/>
      <c r="P24" s="170"/>
      <c r="Q24" s="170"/>
      <c r="R24" s="170"/>
      <c r="S24" s="170"/>
      <c r="T24" s="171"/>
      <c r="U24" s="94"/>
      <c r="V24" s="79"/>
      <c r="W24" s="79"/>
      <c r="X24" s="79"/>
      <c r="Y24" s="95"/>
      <c r="Z24" s="105"/>
      <c r="AA24" s="105"/>
      <c r="AB24" s="105"/>
      <c r="AC24" s="105"/>
      <c r="AD24" s="105"/>
      <c r="AE24" s="105"/>
      <c r="AF24" s="105"/>
      <c r="AG24" s="105"/>
      <c r="AH24" s="105"/>
      <c r="AI24" s="105"/>
      <c r="AJ24" s="105"/>
      <c r="AK24" s="105"/>
      <c r="AL24" s="105"/>
      <c r="AM24" s="105"/>
      <c r="AN24" s="105"/>
      <c r="AO24" s="106"/>
    </row>
    <row r="25" spans="1:41" ht="19.5" customHeight="1">
      <c r="A25" s="94"/>
      <c r="B25" s="79"/>
      <c r="C25" s="79"/>
      <c r="D25" s="79"/>
      <c r="E25" s="79"/>
      <c r="F25" s="79"/>
      <c r="G25" s="95"/>
      <c r="H25" s="170"/>
      <c r="I25" s="170"/>
      <c r="J25" s="170"/>
      <c r="K25" s="170"/>
      <c r="L25" s="170"/>
      <c r="M25" s="170"/>
      <c r="N25" s="170"/>
      <c r="O25" s="170"/>
      <c r="P25" s="170"/>
      <c r="Q25" s="170"/>
      <c r="R25" s="170"/>
      <c r="S25" s="170"/>
      <c r="T25" s="171"/>
      <c r="U25" s="94"/>
      <c r="V25" s="79"/>
      <c r="W25" s="79"/>
      <c r="X25" s="79"/>
      <c r="Y25" s="95"/>
      <c r="Z25" s="105"/>
      <c r="AA25" s="105"/>
      <c r="AB25" s="105"/>
      <c r="AC25" s="105"/>
      <c r="AD25" s="105"/>
      <c r="AE25" s="105"/>
      <c r="AF25" s="105"/>
      <c r="AG25" s="105"/>
      <c r="AH25" s="105"/>
      <c r="AI25" s="105"/>
      <c r="AJ25" s="105"/>
      <c r="AK25" s="105"/>
      <c r="AL25" s="105"/>
      <c r="AM25" s="105"/>
      <c r="AN25" s="105"/>
      <c r="AO25" s="106"/>
    </row>
    <row r="26" spans="1:41" ht="14.25" thickBot="1">
      <c r="A26" s="82"/>
      <c r="B26" s="83"/>
      <c r="C26" s="83"/>
      <c r="D26" s="83"/>
      <c r="E26" s="83"/>
      <c r="F26" s="83"/>
      <c r="G26" s="96"/>
      <c r="H26" s="107"/>
      <c r="I26" s="107"/>
      <c r="J26" s="107"/>
      <c r="K26" s="107"/>
      <c r="L26" s="107"/>
      <c r="M26" s="107"/>
      <c r="N26" s="107"/>
      <c r="O26" s="107"/>
      <c r="P26" s="107"/>
      <c r="Q26" s="107"/>
      <c r="R26" s="107"/>
      <c r="S26" s="107"/>
      <c r="T26" s="108"/>
      <c r="U26" s="82"/>
      <c r="V26" s="83"/>
      <c r="W26" s="83"/>
      <c r="X26" s="83"/>
      <c r="Y26" s="96"/>
      <c r="Z26" s="107" t="s">
        <v>18</v>
      </c>
      <c r="AA26" s="107"/>
      <c r="AB26" s="107"/>
      <c r="AC26" s="107"/>
      <c r="AD26" s="107"/>
      <c r="AE26" s="107"/>
      <c r="AF26" s="107"/>
      <c r="AG26" s="107"/>
      <c r="AH26" s="107"/>
      <c r="AI26" s="107"/>
      <c r="AJ26" s="107"/>
      <c r="AK26" s="107"/>
      <c r="AL26" s="107"/>
      <c r="AM26" s="107"/>
      <c r="AN26" s="107"/>
      <c r="AO26" s="108"/>
    </row>
    <row r="27" spans="1:41">
      <c r="A27" s="118" t="s">
        <v>11</v>
      </c>
      <c r="B27" s="119"/>
      <c r="C27" s="119"/>
      <c r="D27" s="119"/>
      <c r="E27" s="119"/>
      <c r="F27" s="119"/>
      <c r="G27" s="120"/>
      <c r="H27" s="121"/>
      <c r="I27" s="122"/>
      <c r="J27" s="122"/>
      <c r="K27" s="122"/>
      <c r="L27" s="122"/>
      <c r="M27" s="122"/>
      <c r="N27" s="122"/>
      <c r="O27" s="122"/>
      <c r="P27" s="122"/>
      <c r="Q27" s="122"/>
      <c r="R27" s="122"/>
      <c r="S27" s="122"/>
      <c r="T27" s="123"/>
      <c r="U27" s="112" t="s">
        <v>16</v>
      </c>
      <c r="V27" s="113"/>
      <c r="W27" s="113"/>
      <c r="X27" s="113"/>
      <c r="Y27" s="113"/>
      <c r="Z27" s="130" t="s">
        <v>19</v>
      </c>
      <c r="AA27" s="103"/>
      <c r="AB27" s="103"/>
      <c r="AC27" s="103"/>
      <c r="AD27" s="103"/>
      <c r="AE27" s="103"/>
      <c r="AF27" s="103"/>
      <c r="AG27" s="103"/>
      <c r="AH27" s="103"/>
      <c r="AI27" s="103"/>
      <c r="AJ27" s="103"/>
      <c r="AK27" s="103"/>
      <c r="AL27" s="103"/>
      <c r="AM27" s="103"/>
      <c r="AN27" s="103"/>
      <c r="AO27" s="104"/>
    </row>
    <row r="28" spans="1:41" ht="18.75" customHeight="1">
      <c r="A28" s="124" t="s">
        <v>17</v>
      </c>
      <c r="B28" s="79"/>
      <c r="C28" s="79"/>
      <c r="D28" s="79"/>
      <c r="E28" s="79"/>
      <c r="F28" s="79"/>
      <c r="G28" s="95"/>
      <c r="H28" s="170"/>
      <c r="I28" s="170"/>
      <c r="J28" s="170"/>
      <c r="K28" s="170"/>
      <c r="L28" s="170"/>
      <c r="M28" s="170"/>
      <c r="N28" s="170"/>
      <c r="O28" s="170"/>
      <c r="P28" s="170"/>
      <c r="Q28" s="170"/>
      <c r="R28" s="170"/>
      <c r="S28" s="170"/>
      <c r="T28" s="171"/>
      <c r="U28" s="114"/>
      <c r="V28" s="115"/>
      <c r="W28" s="115"/>
      <c r="X28" s="115"/>
      <c r="Y28" s="115"/>
      <c r="Z28" s="110"/>
      <c r="AA28" s="105"/>
      <c r="AB28" s="105"/>
      <c r="AC28" s="105"/>
      <c r="AD28" s="105"/>
      <c r="AE28" s="105"/>
      <c r="AF28" s="105"/>
      <c r="AG28" s="105"/>
      <c r="AH28" s="105"/>
      <c r="AI28" s="105"/>
      <c r="AJ28" s="105"/>
      <c r="AK28" s="105"/>
      <c r="AL28" s="105"/>
      <c r="AM28" s="105"/>
      <c r="AN28" s="105"/>
      <c r="AO28" s="106"/>
    </row>
    <row r="29" spans="1:41" ht="18.75" customHeight="1">
      <c r="A29" s="94"/>
      <c r="B29" s="79"/>
      <c r="C29" s="79"/>
      <c r="D29" s="79"/>
      <c r="E29" s="79"/>
      <c r="F29" s="79"/>
      <c r="G29" s="95"/>
      <c r="H29" s="170"/>
      <c r="I29" s="170"/>
      <c r="J29" s="170"/>
      <c r="K29" s="170"/>
      <c r="L29" s="170"/>
      <c r="M29" s="170"/>
      <c r="N29" s="170"/>
      <c r="O29" s="170"/>
      <c r="P29" s="170"/>
      <c r="Q29" s="170"/>
      <c r="R29" s="170"/>
      <c r="S29" s="170"/>
      <c r="T29" s="171"/>
      <c r="U29" s="114"/>
      <c r="V29" s="115"/>
      <c r="W29" s="115"/>
      <c r="X29" s="115"/>
      <c r="Y29" s="115"/>
      <c r="Z29" s="110"/>
      <c r="AA29" s="105"/>
      <c r="AB29" s="105"/>
      <c r="AC29" s="105"/>
      <c r="AD29" s="105"/>
      <c r="AE29" s="105"/>
      <c r="AF29" s="105"/>
      <c r="AG29" s="105"/>
      <c r="AH29" s="105"/>
      <c r="AI29" s="105"/>
      <c r="AJ29" s="105"/>
      <c r="AK29" s="105"/>
      <c r="AL29" s="105"/>
      <c r="AM29" s="105"/>
      <c r="AN29" s="105"/>
      <c r="AO29" s="106"/>
    </row>
    <row r="30" spans="1:41" ht="14.25" thickBot="1">
      <c r="A30" s="82"/>
      <c r="B30" s="83"/>
      <c r="C30" s="83"/>
      <c r="D30" s="83"/>
      <c r="E30" s="83"/>
      <c r="F30" s="83"/>
      <c r="G30" s="96"/>
      <c r="H30" s="107"/>
      <c r="I30" s="107"/>
      <c r="J30" s="107"/>
      <c r="K30" s="107"/>
      <c r="L30" s="107"/>
      <c r="M30" s="107"/>
      <c r="N30" s="107"/>
      <c r="O30" s="107"/>
      <c r="P30" s="107"/>
      <c r="Q30" s="107"/>
      <c r="R30" s="107"/>
      <c r="S30" s="107"/>
      <c r="T30" s="108"/>
      <c r="U30" s="116"/>
      <c r="V30" s="117"/>
      <c r="W30" s="117"/>
      <c r="X30" s="117"/>
      <c r="Y30" s="117"/>
      <c r="Z30" s="111" t="s">
        <v>18</v>
      </c>
      <c r="AA30" s="107"/>
      <c r="AB30" s="107"/>
      <c r="AC30" s="107"/>
      <c r="AD30" s="107"/>
      <c r="AE30" s="107"/>
      <c r="AF30" s="107"/>
      <c r="AG30" s="107"/>
      <c r="AH30" s="107"/>
      <c r="AI30" s="107"/>
      <c r="AJ30" s="107"/>
      <c r="AK30" s="107"/>
      <c r="AL30" s="107"/>
      <c r="AM30" s="107"/>
      <c r="AN30" s="107"/>
      <c r="AO30" s="108"/>
    </row>
    <row r="31" spans="1:41" ht="9"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41" ht="17.25" thickBot="1">
      <c r="A32" s="65" t="s">
        <v>176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54" ht="21.75" customHeight="1">
      <c r="A33" s="92" t="s">
        <v>20</v>
      </c>
      <c r="B33" s="77"/>
      <c r="C33" s="77"/>
      <c r="D33" s="133"/>
      <c r="E33" s="78"/>
      <c r="F33" s="78"/>
      <c r="G33" s="125" t="str">
        <f>IF(O6="","",O6)</f>
        <v/>
      </c>
      <c r="H33" s="125"/>
      <c r="I33" s="78" t="s">
        <v>8</v>
      </c>
      <c r="J33" s="125" t="str">
        <f>IF(S6="","",S6)</f>
        <v/>
      </c>
      <c r="K33" s="125"/>
      <c r="L33" s="125"/>
      <c r="M33" s="78" t="s">
        <v>9</v>
      </c>
      <c r="N33" s="78"/>
      <c r="O33" s="127" t="s">
        <v>21</v>
      </c>
      <c r="P33" s="78"/>
      <c r="Q33" s="78"/>
      <c r="R33" s="78"/>
      <c r="S33" s="78"/>
      <c r="T33" s="93"/>
      <c r="U33" s="128"/>
      <c r="V33" s="128"/>
      <c r="W33" s="128"/>
      <c r="X33" s="128"/>
      <c r="Y33" s="128"/>
      <c r="Z33" s="128"/>
      <c r="AA33" s="128"/>
      <c r="AB33" s="128"/>
      <c r="AC33" s="128"/>
      <c r="AD33" s="78" t="s">
        <v>22</v>
      </c>
      <c r="AE33" s="131"/>
      <c r="AF33" s="3"/>
      <c r="AG33" s="3"/>
      <c r="AH33" s="3"/>
      <c r="AI33" s="3"/>
      <c r="AJ33" s="3"/>
      <c r="AK33" s="3"/>
      <c r="AL33" s="3"/>
    </row>
    <row r="34" spans="1:54" ht="21.75" customHeight="1" thickBot="1">
      <c r="A34" s="134"/>
      <c r="B34" s="135"/>
      <c r="C34" s="135"/>
      <c r="D34" s="136"/>
      <c r="E34" s="83"/>
      <c r="F34" s="83"/>
      <c r="G34" s="126"/>
      <c r="H34" s="126"/>
      <c r="I34" s="83"/>
      <c r="J34" s="126"/>
      <c r="K34" s="126"/>
      <c r="L34" s="126"/>
      <c r="M34" s="83"/>
      <c r="N34" s="83"/>
      <c r="O34" s="82"/>
      <c r="P34" s="83"/>
      <c r="Q34" s="83"/>
      <c r="R34" s="83"/>
      <c r="S34" s="83"/>
      <c r="T34" s="96"/>
      <c r="U34" s="129"/>
      <c r="V34" s="129"/>
      <c r="W34" s="129"/>
      <c r="X34" s="129"/>
      <c r="Y34" s="129"/>
      <c r="Z34" s="129"/>
      <c r="AA34" s="129"/>
      <c r="AB34" s="129"/>
      <c r="AC34" s="129"/>
      <c r="AD34" s="83"/>
      <c r="AE34" s="132"/>
      <c r="AF34" s="3"/>
      <c r="AG34" s="3"/>
      <c r="AH34" s="3"/>
      <c r="AI34" s="3"/>
      <c r="AJ34" s="3"/>
      <c r="AK34" s="3"/>
      <c r="AL34" s="3"/>
    </row>
    <row r="35" spans="1:54">
      <c r="A35" s="5"/>
      <c r="B35" s="5"/>
      <c r="C35" s="5"/>
      <c r="D35" s="5"/>
      <c r="E35" s="5"/>
      <c r="F35" s="5"/>
      <c r="G35" s="5"/>
      <c r="H35" s="5"/>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54" ht="15.75" customHeight="1">
      <c r="A36" s="65" t="s">
        <v>177</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54" ht="15.75" customHeight="1">
      <c r="A37" s="3"/>
      <c r="B37" s="3" t="s">
        <v>100</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5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54" ht="17.25" thickBot="1">
      <c r="A39" s="65" t="s">
        <v>180</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54" ht="23.25" customHeight="1">
      <c r="A40" s="118" t="s">
        <v>23</v>
      </c>
      <c r="B40" s="119"/>
      <c r="C40" s="119"/>
      <c r="D40" s="119"/>
      <c r="E40" s="119"/>
      <c r="F40" s="119"/>
      <c r="G40" s="119"/>
      <c r="H40" s="119"/>
      <c r="I40" s="119"/>
      <c r="J40" s="119"/>
      <c r="K40" s="119"/>
      <c r="L40" s="119"/>
      <c r="M40" s="119"/>
      <c r="N40" s="119"/>
      <c r="O40" s="119"/>
      <c r="P40" s="119"/>
      <c r="Q40" s="119"/>
      <c r="R40" s="119"/>
      <c r="S40" s="119"/>
      <c r="T40" s="120"/>
      <c r="U40" s="162" t="s">
        <v>28</v>
      </c>
      <c r="V40" s="119"/>
      <c r="W40" s="119"/>
      <c r="X40" s="119"/>
      <c r="Y40" s="119"/>
      <c r="Z40" s="119"/>
      <c r="AA40" s="120"/>
      <c r="AB40" s="153" t="s">
        <v>181</v>
      </c>
      <c r="AC40" s="153"/>
      <c r="AD40" s="154" t="s">
        <v>24</v>
      </c>
      <c r="AE40" s="154"/>
      <c r="AF40" s="154"/>
      <c r="AG40" s="153" t="s">
        <v>26</v>
      </c>
      <c r="AH40" s="153"/>
      <c r="AI40" s="154" t="s">
        <v>25</v>
      </c>
      <c r="AJ40" s="154"/>
      <c r="AK40" s="154"/>
      <c r="AL40" s="155"/>
      <c r="AM40" s="155"/>
      <c r="AN40" s="155"/>
      <c r="AO40" s="156"/>
    </row>
    <row r="41" spans="1:54" ht="23.25" customHeight="1">
      <c r="A41" s="150"/>
      <c r="B41" s="151"/>
      <c r="C41" s="151"/>
      <c r="D41" s="151"/>
      <c r="E41" s="151"/>
      <c r="F41" s="151"/>
      <c r="G41" s="151"/>
      <c r="H41" s="84" t="s">
        <v>164</v>
      </c>
      <c r="I41" s="84"/>
      <c r="J41" s="84"/>
      <c r="K41" s="84"/>
      <c r="L41" s="84"/>
      <c r="M41" s="84"/>
      <c r="N41" s="151"/>
      <c r="O41" s="151"/>
      <c r="P41" s="151"/>
      <c r="Q41" s="151"/>
      <c r="R41" s="151"/>
      <c r="S41" s="86" t="s">
        <v>30</v>
      </c>
      <c r="T41" s="87"/>
      <c r="U41" s="163" t="s">
        <v>29</v>
      </c>
      <c r="V41" s="164"/>
      <c r="W41" s="164"/>
      <c r="X41" s="164"/>
      <c r="Y41" s="164"/>
      <c r="Z41" s="164"/>
      <c r="AA41" s="165"/>
      <c r="AB41" s="158"/>
      <c r="AC41" s="159"/>
      <c r="AD41" s="158"/>
      <c r="AE41" s="159"/>
      <c r="AF41" s="158"/>
      <c r="AG41" s="159"/>
      <c r="AH41" s="158"/>
      <c r="AI41" s="159"/>
      <c r="AJ41" s="158"/>
      <c r="AK41" s="159"/>
      <c r="AL41" s="158"/>
      <c r="AM41" s="159"/>
      <c r="AN41" s="160"/>
      <c r="AO41" s="161"/>
      <c r="BB41" s="59" t="s">
        <v>164</v>
      </c>
    </row>
    <row r="42" spans="1:54" ht="23.25" customHeight="1" thickBot="1">
      <c r="A42" s="152"/>
      <c r="B42" s="101"/>
      <c r="C42" s="101"/>
      <c r="D42" s="101"/>
      <c r="E42" s="101"/>
      <c r="F42" s="101"/>
      <c r="G42" s="101"/>
      <c r="H42" s="85"/>
      <c r="I42" s="85"/>
      <c r="J42" s="85"/>
      <c r="K42" s="85"/>
      <c r="L42" s="85"/>
      <c r="M42" s="85"/>
      <c r="N42" s="101"/>
      <c r="O42" s="101"/>
      <c r="P42" s="101"/>
      <c r="Q42" s="101"/>
      <c r="R42" s="101"/>
      <c r="S42" s="88"/>
      <c r="T42" s="89"/>
      <c r="U42" s="157" t="s">
        <v>27</v>
      </c>
      <c r="V42" s="83"/>
      <c r="W42" s="83"/>
      <c r="X42" s="83"/>
      <c r="Y42" s="83"/>
      <c r="Z42" s="83"/>
      <c r="AA42" s="96"/>
      <c r="AB42" s="101"/>
      <c r="AC42" s="101"/>
      <c r="AD42" s="101"/>
      <c r="AE42" s="101"/>
      <c r="AF42" s="101"/>
      <c r="AG42" s="101"/>
      <c r="AH42" s="101"/>
      <c r="AI42" s="101"/>
      <c r="AJ42" s="101"/>
      <c r="AK42" s="101"/>
      <c r="AL42" s="101"/>
      <c r="AM42" s="101"/>
      <c r="AN42" s="101"/>
      <c r="AO42" s="102"/>
      <c r="BB42" s="1" t="s">
        <v>165</v>
      </c>
    </row>
    <row r="43" spans="1:54">
      <c r="A43" s="6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BB43" s="1" t="s">
        <v>166</v>
      </c>
    </row>
    <row r="44" spans="1:5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BB44" s="1" t="s">
        <v>167</v>
      </c>
    </row>
    <row r="45" spans="1:5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BB45" s="1" t="s">
        <v>168</v>
      </c>
    </row>
    <row r="46" spans="1:5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5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5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sheetData>
  <sheetProtection sheet="1" objects="1" scenarios="1" selectLockedCells="1"/>
  <mergeCells count="78">
    <mergeCell ref="H18:T20"/>
    <mergeCell ref="A23:G23"/>
    <mergeCell ref="H23:T23"/>
    <mergeCell ref="H28:T30"/>
    <mergeCell ref="A24:G26"/>
    <mergeCell ref="H24:T26"/>
    <mergeCell ref="AL40:AO40"/>
    <mergeCell ref="U42:AA42"/>
    <mergeCell ref="AB41:AC41"/>
    <mergeCell ref="AD41:AE41"/>
    <mergeCell ref="AF41:AG41"/>
    <mergeCell ref="AH41:AI41"/>
    <mergeCell ref="AB42:AO42"/>
    <mergeCell ref="AL41:AM41"/>
    <mergeCell ref="AN41:AO41"/>
    <mergeCell ref="U40:AA40"/>
    <mergeCell ref="U41:AA41"/>
    <mergeCell ref="AJ41:AK41"/>
    <mergeCell ref="AI40:AK40"/>
    <mergeCell ref="AG40:AH40"/>
    <mergeCell ref="A41:G42"/>
    <mergeCell ref="N41:R42"/>
    <mergeCell ref="A40:T40"/>
    <mergeCell ref="AB40:AC40"/>
    <mergeCell ref="AD40:AF40"/>
    <mergeCell ref="AN2:AO2"/>
    <mergeCell ref="AJ2:AK2"/>
    <mergeCell ref="AF2:AG2"/>
    <mergeCell ref="AA2:AC2"/>
    <mergeCell ref="Z17:AO18"/>
    <mergeCell ref="A4:AO4"/>
    <mergeCell ref="A5:AO5"/>
    <mergeCell ref="Q6:R6"/>
    <mergeCell ref="O6:P6"/>
    <mergeCell ref="M6:N6"/>
    <mergeCell ref="S6:T6"/>
    <mergeCell ref="U6:V6"/>
    <mergeCell ref="B3:D3"/>
    <mergeCell ref="A17:G17"/>
    <mergeCell ref="A18:G20"/>
    <mergeCell ref="H17:T17"/>
    <mergeCell ref="U27:Y30"/>
    <mergeCell ref="A27:G27"/>
    <mergeCell ref="H27:T27"/>
    <mergeCell ref="A28:G30"/>
    <mergeCell ref="I33:I34"/>
    <mergeCell ref="J33:L34"/>
    <mergeCell ref="M33:N34"/>
    <mergeCell ref="O33:T34"/>
    <mergeCell ref="U33:AC34"/>
    <mergeCell ref="Z27:AO27"/>
    <mergeCell ref="AD33:AE34"/>
    <mergeCell ref="A33:D34"/>
    <mergeCell ref="E33:F34"/>
    <mergeCell ref="G33:H34"/>
    <mergeCell ref="U17:Y18"/>
    <mergeCell ref="U19:Y20"/>
    <mergeCell ref="H41:M42"/>
    <mergeCell ref="S41:T42"/>
    <mergeCell ref="AH2:AI2"/>
    <mergeCell ref="AD2:AE2"/>
    <mergeCell ref="X2:Z2"/>
    <mergeCell ref="U23:Y26"/>
    <mergeCell ref="Z19:AO20"/>
    <mergeCell ref="Z23:AO23"/>
    <mergeCell ref="Z24:AO25"/>
    <mergeCell ref="Z26:AO26"/>
    <mergeCell ref="AL2:AM2"/>
    <mergeCell ref="B11:AN11"/>
    <mergeCell ref="Z28:AO29"/>
    <mergeCell ref="Z30:AO30"/>
    <mergeCell ref="E3:H3"/>
    <mergeCell ref="C12:AK12"/>
    <mergeCell ref="C13:AK13"/>
    <mergeCell ref="C14:AK14"/>
    <mergeCell ref="B8:AO8"/>
    <mergeCell ref="B9:AO9"/>
    <mergeCell ref="B10:AO10"/>
  </mergeCells>
  <phoneticPr fontId="1"/>
  <dataValidations count="3">
    <dataValidation type="list" allowBlank="1" showInputMessage="1" showErrorMessage="1" sqref="H41:M42">
      <formula1>$BB$41:$BB$45</formula1>
    </dataValidation>
    <dataValidation type="list" allowBlank="1" showInputMessage="1" showErrorMessage="1" sqref="S41:T42">
      <formula1>"支店,出張所"</formula1>
    </dataValidation>
    <dataValidation type="list" allowBlank="1" showInputMessage="1" showErrorMessage="1" sqref="AB40:AC40 AG40:AH40">
      <formula1>"☑,□"</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5"/>
  <sheetViews>
    <sheetView view="pageBreakPreview" zoomScaleNormal="100" zoomScaleSheetLayoutView="100" workbookViewId="0">
      <selection activeCell="K13" sqref="K13:O15"/>
    </sheetView>
  </sheetViews>
  <sheetFormatPr defaultRowHeight="13.5"/>
  <cols>
    <col min="1" max="1" width="2.75" customWidth="1"/>
    <col min="2" max="33" width="2.375" customWidth="1"/>
    <col min="34" max="34" width="2.5" customWidth="1"/>
    <col min="35" max="40" width="2.375" customWidth="1"/>
    <col min="41" max="41" width="2.625" customWidth="1"/>
    <col min="42" max="42" width="2.375" customWidth="1"/>
    <col min="43" max="47" width="3.25" customWidth="1"/>
    <col min="48" max="65" width="2.375" customWidth="1"/>
  </cols>
  <sheetData>
    <row r="1" spans="1:59">
      <c r="A1" s="2" t="s">
        <v>0</v>
      </c>
      <c r="AF1" s="231"/>
      <c r="AG1" s="232"/>
      <c r="AH1" s="210" t="s">
        <v>61</v>
      </c>
      <c r="AI1" s="210"/>
      <c r="AJ1" t="s">
        <v>60</v>
      </c>
      <c r="AK1" s="231"/>
      <c r="AL1" s="232"/>
      <c r="AM1" s="6" t="s">
        <v>59</v>
      </c>
      <c r="AN1" s="6"/>
    </row>
    <row r="2" spans="1:59" ht="20.25" customHeight="1">
      <c r="B2" s="233" t="s">
        <v>41</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Q2" s="227" t="s">
        <v>48</v>
      </c>
      <c r="AR2" s="227"/>
      <c r="AS2" s="227"/>
      <c r="AT2" s="227"/>
      <c r="AU2" s="227"/>
      <c r="AV2" s="227"/>
      <c r="AW2" s="227"/>
      <c r="AX2" s="227"/>
      <c r="AY2" s="227"/>
      <c r="AZ2" s="227"/>
      <c r="BA2" s="227" t="s">
        <v>56</v>
      </c>
      <c r="BB2" s="227"/>
      <c r="BC2" s="227"/>
      <c r="BD2" s="227"/>
      <c r="BE2" s="227"/>
      <c r="BF2" s="227"/>
      <c r="BG2" s="227"/>
    </row>
    <row r="3" spans="1:59" ht="19.5" customHeight="1">
      <c r="Q3" s="7" t="s">
        <v>7</v>
      </c>
      <c r="R3" s="230" t="str">
        <f>請求書!$M$6</f>
        <v>令和</v>
      </c>
      <c r="S3" s="230"/>
      <c r="T3" s="230">
        <f>請求書!$O$6</f>
        <v>0</v>
      </c>
      <c r="U3" s="230"/>
      <c r="V3" s="230" t="s">
        <v>3</v>
      </c>
      <c r="W3" s="230"/>
      <c r="X3" s="230">
        <f>請求書!$S$6</f>
        <v>0</v>
      </c>
      <c r="Y3" s="230"/>
      <c r="Z3" s="230" t="s">
        <v>33</v>
      </c>
      <c r="AA3" s="230"/>
      <c r="AB3" s="8" t="s">
        <v>10</v>
      </c>
      <c r="AQ3" s="227" t="s">
        <v>54</v>
      </c>
      <c r="AR3" s="227"/>
      <c r="AS3" s="227"/>
      <c r="AT3" s="227"/>
      <c r="AU3" s="227"/>
      <c r="AV3" s="227"/>
      <c r="AW3" s="227"/>
      <c r="AX3" s="227"/>
      <c r="AY3" s="227"/>
      <c r="AZ3" s="227"/>
      <c r="BA3" s="228">
        <v>25700</v>
      </c>
      <c r="BB3" s="228"/>
      <c r="BC3" s="228"/>
      <c r="BD3" s="228"/>
      <c r="BE3" s="228"/>
      <c r="BF3" s="228"/>
      <c r="BG3" s="228"/>
    </row>
    <row r="4" spans="1:59" ht="14.25" customHeight="1">
      <c r="N4" s="18"/>
      <c r="O4" s="18"/>
      <c r="P4" s="18"/>
      <c r="U4" s="225" t="s">
        <v>57</v>
      </c>
      <c r="V4" s="225"/>
      <c r="W4" s="225"/>
      <c r="X4" s="225"/>
      <c r="Y4" s="225"/>
      <c r="Z4" s="226"/>
      <c r="AA4" s="226"/>
      <c r="AB4" s="226"/>
      <c r="AC4" s="226"/>
      <c r="AD4" s="226"/>
      <c r="AE4" s="226"/>
      <c r="AF4" s="226"/>
      <c r="AG4" s="226"/>
      <c r="AH4" s="226"/>
      <c r="AI4" s="226"/>
      <c r="AJ4" s="226"/>
      <c r="AK4" s="226"/>
      <c r="AL4" s="226"/>
      <c r="AM4" s="226"/>
      <c r="AQ4" s="227" t="s">
        <v>55</v>
      </c>
      <c r="AR4" s="227"/>
      <c r="AS4" s="227"/>
      <c r="AT4" s="227"/>
      <c r="AU4" s="227"/>
      <c r="AV4" s="227"/>
      <c r="AW4" s="227"/>
      <c r="AX4" s="227"/>
      <c r="AY4" s="227"/>
      <c r="AZ4" s="227"/>
      <c r="BA4" s="228">
        <v>8700</v>
      </c>
      <c r="BB4" s="228"/>
      <c r="BC4" s="228"/>
      <c r="BD4" s="228"/>
      <c r="BE4" s="228"/>
      <c r="BF4" s="228"/>
      <c r="BG4" s="228"/>
    </row>
    <row r="5" spans="1:59" ht="14.25" customHeight="1">
      <c r="O5" s="18"/>
      <c r="P5" s="18"/>
      <c r="U5" s="210" t="s">
        <v>48</v>
      </c>
      <c r="V5" s="210"/>
      <c r="W5" s="210"/>
      <c r="X5" s="210"/>
      <c r="Y5" s="210"/>
      <c r="Z5" s="229"/>
      <c r="AA5" s="229"/>
      <c r="AB5" s="229"/>
      <c r="AC5" s="229"/>
      <c r="AD5" s="229"/>
      <c r="AE5" s="229"/>
      <c r="AF5" s="229"/>
      <c r="AG5" s="229"/>
      <c r="AH5" s="229"/>
      <c r="AI5" s="229"/>
      <c r="AJ5" s="229"/>
      <c r="AK5" s="229"/>
      <c r="AL5" s="229"/>
      <c r="AM5" s="229"/>
      <c r="AQ5" s="227" t="s">
        <v>49</v>
      </c>
      <c r="AR5" s="227"/>
      <c r="AS5" s="227"/>
      <c r="AT5" s="227"/>
      <c r="AU5" s="227"/>
      <c r="AV5" s="227"/>
      <c r="AW5" s="227"/>
      <c r="AX5" s="227"/>
      <c r="AY5" s="227"/>
      <c r="AZ5" s="227"/>
      <c r="BA5" s="228">
        <v>400</v>
      </c>
      <c r="BB5" s="228"/>
      <c r="BC5" s="228"/>
      <c r="BD5" s="228"/>
      <c r="BE5" s="228"/>
      <c r="BF5" s="228"/>
      <c r="BG5" s="228"/>
    </row>
    <row r="6" spans="1:59" ht="19.5" customHeight="1">
      <c r="B6" s="210" t="s">
        <v>44</v>
      </c>
      <c r="C6" s="210"/>
      <c r="D6" s="210"/>
      <c r="E6" s="210"/>
      <c r="F6" s="210"/>
      <c r="G6" s="210" t="s">
        <v>50</v>
      </c>
      <c r="H6" s="210"/>
      <c r="I6" s="210"/>
      <c r="J6" s="210"/>
      <c r="K6" s="220"/>
      <c r="L6" s="220"/>
      <c r="M6" s="220"/>
      <c r="N6" s="220"/>
      <c r="O6" t="s">
        <v>22</v>
      </c>
      <c r="P6" s="221" t="s">
        <v>51</v>
      </c>
      <c r="Q6" s="221"/>
      <c r="R6" s="221"/>
      <c r="S6" s="220"/>
      <c r="T6" s="220"/>
      <c r="U6" s="220"/>
      <c r="V6" s="220"/>
      <c r="W6" t="s">
        <v>22</v>
      </c>
      <c r="X6" s="221" t="s">
        <v>52</v>
      </c>
      <c r="Y6" s="221"/>
      <c r="Z6" s="221"/>
      <c r="AA6" s="220"/>
      <c r="AB6" s="220"/>
      <c r="AC6" s="220"/>
      <c r="AD6" s="220"/>
      <c r="AE6" t="s">
        <v>22</v>
      </c>
      <c r="AF6" s="221" t="s">
        <v>53</v>
      </c>
      <c r="AG6" s="221"/>
      <c r="AH6" s="221"/>
      <c r="AI6" s="220"/>
      <c r="AJ6" s="220"/>
      <c r="AK6" s="220"/>
      <c r="AL6" s="220"/>
      <c r="AM6" t="s">
        <v>22</v>
      </c>
    </row>
    <row r="7" spans="1:59" ht="15" customHeight="1">
      <c r="B7" t="s">
        <v>35</v>
      </c>
      <c r="AU7" s="210" t="s">
        <v>50</v>
      </c>
      <c r="AV7" s="210"/>
      <c r="AW7" s="210"/>
      <c r="AX7" s="210"/>
      <c r="AY7" s="211">
        <f>K6</f>
        <v>0</v>
      </c>
      <c r="AZ7" s="211"/>
      <c r="BA7" s="211"/>
      <c r="BB7" s="211"/>
      <c r="BC7" s="211"/>
      <c r="BD7" s="211"/>
    </row>
    <row r="8" spans="1:59" ht="13.5" customHeight="1">
      <c r="B8" s="207" t="s">
        <v>36</v>
      </c>
      <c r="C8" s="212"/>
      <c r="D8" s="207" t="s">
        <v>11</v>
      </c>
      <c r="E8" s="208"/>
      <c r="F8" s="208"/>
      <c r="G8" s="208"/>
      <c r="H8" s="208"/>
      <c r="I8" s="208"/>
      <c r="J8" s="212"/>
      <c r="K8" s="207" t="s">
        <v>58</v>
      </c>
      <c r="L8" s="208"/>
      <c r="M8" s="208"/>
      <c r="N8" s="208"/>
      <c r="O8" s="212"/>
      <c r="P8" s="213" t="s">
        <v>46</v>
      </c>
      <c r="Q8" s="208"/>
      <c r="R8" s="208"/>
      <c r="S8" s="208"/>
      <c r="T8" s="208"/>
      <c r="U8" s="208"/>
      <c r="V8" s="208"/>
      <c r="W8" s="208"/>
      <c r="X8" s="208"/>
      <c r="Y8" s="208"/>
      <c r="Z8" s="208"/>
      <c r="AA8" s="212"/>
      <c r="AB8" s="214" t="s">
        <v>72</v>
      </c>
      <c r="AC8" s="215"/>
      <c r="AD8" s="215"/>
      <c r="AE8" s="215"/>
      <c r="AF8" s="215"/>
      <c r="AG8" s="215"/>
      <c r="AH8" s="216"/>
      <c r="AI8" s="214" t="s">
        <v>74</v>
      </c>
      <c r="AJ8" s="215"/>
      <c r="AK8" s="215"/>
      <c r="AL8" s="215"/>
      <c r="AM8" s="215"/>
      <c r="AN8" s="215"/>
      <c r="AO8" s="216"/>
      <c r="AU8" s="210" t="s">
        <v>51</v>
      </c>
      <c r="AV8" s="210"/>
      <c r="AW8" s="210"/>
      <c r="AX8" s="210"/>
      <c r="AY8" s="211">
        <f>S6</f>
        <v>0</v>
      </c>
      <c r="AZ8" s="211"/>
      <c r="BA8" s="211"/>
      <c r="BB8" s="211"/>
      <c r="BC8" s="211"/>
      <c r="BD8" s="211"/>
    </row>
    <row r="9" spans="1:59">
      <c r="B9" s="188"/>
      <c r="C9" s="191"/>
      <c r="D9" s="192"/>
      <c r="E9" s="176"/>
      <c r="F9" s="176"/>
      <c r="G9" s="176"/>
      <c r="H9" s="176"/>
      <c r="I9" s="176"/>
      <c r="J9" s="195"/>
      <c r="K9" s="188"/>
      <c r="L9" s="189"/>
      <c r="M9" s="189"/>
      <c r="N9" s="189"/>
      <c r="O9" s="191"/>
      <c r="P9" s="188"/>
      <c r="Q9" s="189"/>
      <c r="R9" s="189"/>
      <c r="S9" s="189"/>
      <c r="T9" s="189"/>
      <c r="U9" s="189"/>
      <c r="V9" s="189"/>
      <c r="W9" s="189"/>
      <c r="X9" s="189"/>
      <c r="Y9" s="189"/>
      <c r="Z9" s="189"/>
      <c r="AA9" s="191"/>
      <c r="AB9" s="217"/>
      <c r="AC9" s="218"/>
      <c r="AD9" s="218"/>
      <c r="AE9" s="218"/>
      <c r="AF9" s="218"/>
      <c r="AG9" s="218"/>
      <c r="AH9" s="219"/>
      <c r="AI9" s="217"/>
      <c r="AJ9" s="218"/>
      <c r="AK9" s="218"/>
      <c r="AL9" s="218"/>
      <c r="AM9" s="218"/>
      <c r="AN9" s="218"/>
      <c r="AO9" s="219"/>
      <c r="AU9" s="210" t="s">
        <v>52</v>
      </c>
      <c r="AV9" s="210"/>
      <c r="AW9" s="210"/>
      <c r="AX9" s="210"/>
      <c r="AY9" s="211">
        <f>AA6</f>
        <v>0</v>
      </c>
      <c r="AZ9" s="211"/>
      <c r="BA9" s="211"/>
      <c r="BB9" s="211"/>
      <c r="BC9" s="211"/>
      <c r="BD9" s="211"/>
    </row>
    <row r="10" spans="1:59" ht="14.25" customHeight="1">
      <c r="B10" s="188"/>
      <c r="C10" s="191"/>
      <c r="D10" s="189" t="s">
        <v>37</v>
      </c>
      <c r="E10" s="189"/>
      <c r="F10" s="189"/>
      <c r="G10" s="189"/>
      <c r="H10" s="189"/>
      <c r="I10" s="189"/>
      <c r="J10" s="191"/>
      <c r="K10" s="188"/>
      <c r="L10" s="189"/>
      <c r="M10" s="189"/>
      <c r="N10" s="189"/>
      <c r="O10" s="191"/>
      <c r="P10" s="188"/>
      <c r="Q10" s="189"/>
      <c r="R10" s="189"/>
      <c r="S10" s="189"/>
      <c r="T10" s="189"/>
      <c r="U10" s="189"/>
      <c r="V10" s="189"/>
      <c r="W10" s="189"/>
      <c r="X10" s="189"/>
      <c r="Y10" s="189"/>
      <c r="Z10" s="189"/>
      <c r="AA10" s="191"/>
      <c r="AB10" s="214" t="s">
        <v>73</v>
      </c>
      <c r="AC10" s="215"/>
      <c r="AD10" s="215"/>
      <c r="AE10" s="215"/>
      <c r="AF10" s="215"/>
      <c r="AG10" s="215"/>
      <c r="AH10" s="216"/>
      <c r="AI10" s="214" t="s">
        <v>75</v>
      </c>
      <c r="AJ10" s="215"/>
      <c r="AK10" s="215"/>
      <c r="AL10" s="215"/>
      <c r="AM10" s="215"/>
      <c r="AN10" s="215"/>
      <c r="AO10" s="216"/>
      <c r="AU10" s="210" t="s">
        <v>53</v>
      </c>
      <c r="AV10" s="210"/>
      <c r="AW10" s="210"/>
      <c r="AX10" s="210"/>
      <c r="AY10" s="211">
        <f>AI6</f>
        <v>0</v>
      </c>
      <c r="AZ10" s="211"/>
      <c r="BA10" s="211"/>
      <c r="BB10" s="211"/>
      <c r="BC10" s="211"/>
      <c r="BD10" s="211"/>
    </row>
    <row r="11" spans="1:59">
      <c r="B11" s="188"/>
      <c r="C11" s="191"/>
      <c r="D11" s="189"/>
      <c r="E11" s="189"/>
      <c r="F11" s="189"/>
      <c r="G11" s="189"/>
      <c r="H11" s="189"/>
      <c r="I11" s="189"/>
      <c r="J11" s="191"/>
      <c r="K11" s="188"/>
      <c r="L11" s="189"/>
      <c r="M11" s="189"/>
      <c r="N11" s="189"/>
      <c r="O11" s="191"/>
      <c r="P11" s="188"/>
      <c r="Q11" s="189"/>
      <c r="R11" s="189"/>
      <c r="S11" s="189"/>
      <c r="T11" s="189"/>
      <c r="U11" s="189"/>
      <c r="V11" s="189"/>
      <c r="W11" s="189"/>
      <c r="X11" s="189"/>
      <c r="Y11" s="189"/>
      <c r="Z11" s="189"/>
      <c r="AA11" s="191"/>
      <c r="AB11" s="217"/>
      <c r="AC11" s="218"/>
      <c r="AD11" s="218"/>
      <c r="AE11" s="218"/>
      <c r="AF11" s="218"/>
      <c r="AG11" s="218"/>
      <c r="AH11" s="219"/>
      <c r="AI11" s="217"/>
      <c r="AJ11" s="218"/>
      <c r="AK11" s="218"/>
      <c r="AL11" s="218"/>
      <c r="AM11" s="218"/>
      <c r="AN11" s="218"/>
      <c r="AO11" s="219"/>
    </row>
    <row r="12" spans="1:59">
      <c r="B12" s="192"/>
      <c r="C12" s="195"/>
      <c r="D12" s="176"/>
      <c r="E12" s="176"/>
      <c r="F12" s="176"/>
      <c r="G12" s="176"/>
      <c r="H12" s="176"/>
      <c r="I12" s="176"/>
      <c r="J12" s="195"/>
      <c r="K12" s="192"/>
      <c r="L12" s="176"/>
      <c r="M12" s="176"/>
      <c r="N12" s="176"/>
      <c r="O12" s="195"/>
      <c r="P12" s="192"/>
      <c r="Q12" s="176"/>
      <c r="R12" s="176"/>
      <c r="S12" s="176"/>
      <c r="T12" s="176"/>
      <c r="U12" s="176"/>
      <c r="V12" s="176"/>
      <c r="W12" s="176"/>
      <c r="X12" s="176"/>
      <c r="Y12" s="176"/>
      <c r="Z12" s="176"/>
      <c r="AA12" s="195"/>
      <c r="AB12" s="222" t="s">
        <v>76</v>
      </c>
      <c r="AC12" s="223"/>
      <c r="AD12" s="223"/>
      <c r="AE12" s="223"/>
      <c r="AF12" s="223"/>
      <c r="AG12" s="223"/>
      <c r="AH12" s="223"/>
      <c r="AI12" s="223"/>
      <c r="AJ12" s="223"/>
      <c r="AK12" s="223"/>
      <c r="AL12" s="223"/>
      <c r="AM12" s="223"/>
      <c r="AN12" s="223"/>
      <c r="AO12" s="224"/>
    </row>
    <row r="13" spans="1:59">
      <c r="B13" s="188">
        <v>1</v>
      </c>
      <c r="C13" s="191"/>
      <c r="D13" s="196"/>
      <c r="E13" s="197"/>
      <c r="F13" s="197"/>
      <c r="G13" s="197"/>
      <c r="H13" s="197"/>
      <c r="I13" s="197"/>
      <c r="J13" s="198"/>
      <c r="K13" s="199"/>
      <c r="L13" s="200"/>
      <c r="M13" s="200"/>
      <c r="N13" s="200"/>
      <c r="O13" s="201"/>
      <c r="P13" s="207" t="s">
        <v>43</v>
      </c>
      <c r="Q13" s="208"/>
      <c r="R13" s="208"/>
      <c r="S13" s="179"/>
      <c r="T13" s="179"/>
      <c r="U13" s="9" t="s">
        <v>3</v>
      </c>
      <c r="V13" s="179"/>
      <c r="W13" s="179"/>
      <c r="X13" s="10" t="s">
        <v>39</v>
      </c>
      <c r="Y13" s="179"/>
      <c r="Z13" s="179"/>
      <c r="AA13" s="11" t="s">
        <v>40</v>
      </c>
      <c r="AB13" s="180">
        <f>IFERROR(ROUNDDOWN(U14/U15,-1),0)</f>
        <v>0</v>
      </c>
      <c r="AC13" s="181"/>
      <c r="AD13" s="181"/>
      <c r="AE13" s="181"/>
      <c r="AF13" s="181"/>
      <c r="AG13" s="181"/>
      <c r="AH13" s="16" t="s">
        <v>22</v>
      </c>
      <c r="AI13" s="180">
        <f>IFERROR(VLOOKUP(K13,$AU$7:$BC$10,5,0),0)</f>
        <v>0</v>
      </c>
      <c r="AJ13" s="181"/>
      <c r="AK13" s="181"/>
      <c r="AL13" s="181"/>
      <c r="AM13" s="181"/>
      <c r="AN13" s="181"/>
      <c r="AO13" s="17" t="s">
        <v>22</v>
      </c>
    </row>
    <row r="14" spans="1:59">
      <c r="B14" s="188"/>
      <c r="C14" s="191"/>
      <c r="D14" s="182"/>
      <c r="E14" s="183"/>
      <c r="F14" s="183"/>
      <c r="G14" s="183"/>
      <c r="H14" s="183"/>
      <c r="I14" s="183"/>
      <c r="J14" s="184"/>
      <c r="K14" s="202"/>
      <c r="L14" s="179"/>
      <c r="M14" s="179"/>
      <c r="N14" s="179"/>
      <c r="O14" s="203"/>
      <c r="P14" s="188" t="s">
        <v>70</v>
      </c>
      <c r="Q14" s="189"/>
      <c r="R14" s="189"/>
      <c r="S14" s="189"/>
      <c r="T14" s="189"/>
      <c r="U14" s="190"/>
      <c r="V14" s="190"/>
      <c r="W14" s="190"/>
      <c r="X14" s="190"/>
      <c r="Y14" s="190"/>
      <c r="Z14" s="189" t="s">
        <v>42</v>
      </c>
      <c r="AA14" s="191"/>
      <c r="AB14" s="180">
        <f>AB13+AI13</f>
        <v>0</v>
      </c>
      <c r="AC14" s="181"/>
      <c r="AD14" s="181"/>
      <c r="AE14" s="181"/>
      <c r="AF14" s="181"/>
      <c r="AG14" s="181"/>
      <c r="AH14" s="16" t="s">
        <v>22</v>
      </c>
      <c r="AI14" s="180">
        <f>IFERROR(VLOOKUP($Z$5,$AQ$3:$BG$5,11,0),0)</f>
        <v>0</v>
      </c>
      <c r="AJ14" s="181"/>
      <c r="AK14" s="181"/>
      <c r="AL14" s="181"/>
      <c r="AM14" s="181"/>
      <c r="AN14" s="181"/>
      <c r="AO14" s="14" t="s">
        <v>22</v>
      </c>
    </row>
    <row r="15" spans="1:59">
      <c r="B15" s="192"/>
      <c r="C15" s="195"/>
      <c r="D15" s="185"/>
      <c r="E15" s="186"/>
      <c r="F15" s="186"/>
      <c r="G15" s="186"/>
      <c r="H15" s="186"/>
      <c r="I15" s="186"/>
      <c r="J15" s="187"/>
      <c r="K15" s="204"/>
      <c r="L15" s="205"/>
      <c r="M15" s="205"/>
      <c r="N15" s="205"/>
      <c r="O15" s="206"/>
      <c r="P15" s="192" t="s">
        <v>66</v>
      </c>
      <c r="Q15" s="176"/>
      <c r="R15" s="176"/>
      <c r="S15" s="176"/>
      <c r="T15" s="176"/>
      <c r="U15" s="209" t="str">
        <f>IF(V13&gt;=4,16-V13,IF(V13&gt;0,4-V13,""))</f>
        <v/>
      </c>
      <c r="V15" s="209"/>
      <c r="W15" s="209"/>
      <c r="X15" s="176" t="s">
        <v>67</v>
      </c>
      <c r="Y15" s="176"/>
      <c r="Z15" s="20" t="s">
        <v>71</v>
      </c>
      <c r="AA15" s="21"/>
      <c r="AB15" s="177">
        <f>MIN(AB14,AI14)</f>
        <v>0</v>
      </c>
      <c r="AC15" s="178"/>
      <c r="AD15" s="178"/>
      <c r="AE15" s="178"/>
      <c r="AF15" s="178"/>
      <c r="AG15" s="178"/>
      <c r="AH15" s="178"/>
      <c r="AI15" s="178"/>
      <c r="AJ15" s="178"/>
      <c r="AK15" s="178"/>
      <c r="AL15" s="178"/>
      <c r="AM15" s="178"/>
      <c r="AN15" s="178"/>
      <c r="AO15" s="15" t="s">
        <v>22</v>
      </c>
    </row>
    <row r="16" spans="1:59">
      <c r="B16" s="188">
        <v>2</v>
      </c>
      <c r="C16" s="191"/>
      <c r="D16" s="196"/>
      <c r="E16" s="197"/>
      <c r="F16" s="197"/>
      <c r="G16" s="197"/>
      <c r="H16" s="197"/>
      <c r="I16" s="197"/>
      <c r="J16" s="198"/>
      <c r="K16" s="199"/>
      <c r="L16" s="200"/>
      <c r="M16" s="200"/>
      <c r="N16" s="200"/>
      <c r="O16" s="201"/>
      <c r="P16" s="207" t="s">
        <v>43</v>
      </c>
      <c r="Q16" s="208"/>
      <c r="R16" s="208"/>
      <c r="S16" s="179"/>
      <c r="T16" s="179"/>
      <c r="U16" s="9" t="s">
        <v>3</v>
      </c>
      <c r="V16" s="179"/>
      <c r="W16" s="179"/>
      <c r="X16" s="10" t="s">
        <v>39</v>
      </c>
      <c r="Y16" s="179"/>
      <c r="Z16" s="179"/>
      <c r="AA16" s="11" t="s">
        <v>40</v>
      </c>
      <c r="AB16" s="180">
        <f>IFERROR(ROUNDDOWN(U17/U18,-1),0)</f>
        <v>0</v>
      </c>
      <c r="AC16" s="181"/>
      <c r="AD16" s="181"/>
      <c r="AE16" s="181"/>
      <c r="AF16" s="181"/>
      <c r="AG16" s="181"/>
      <c r="AH16" s="16" t="s">
        <v>22</v>
      </c>
      <c r="AI16" s="180">
        <f>IFERROR(VLOOKUP(K16,$AU$7:$BC$10,5,0),0)</f>
        <v>0</v>
      </c>
      <c r="AJ16" s="181"/>
      <c r="AK16" s="181"/>
      <c r="AL16" s="181"/>
      <c r="AM16" s="181"/>
      <c r="AN16" s="181"/>
      <c r="AO16" s="17" t="s">
        <v>22</v>
      </c>
    </row>
    <row r="17" spans="2:41">
      <c r="B17" s="188"/>
      <c r="C17" s="191"/>
      <c r="D17" s="182"/>
      <c r="E17" s="183"/>
      <c r="F17" s="183"/>
      <c r="G17" s="183"/>
      <c r="H17" s="183"/>
      <c r="I17" s="183"/>
      <c r="J17" s="184"/>
      <c r="K17" s="202"/>
      <c r="L17" s="179"/>
      <c r="M17" s="179"/>
      <c r="N17" s="179"/>
      <c r="O17" s="203"/>
      <c r="P17" s="188" t="s">
        <v>70</v>
      </c>
      <c r="Q17" s="189"/>
      <c r="R17" s="189"/>
      <c r="S17" s="189"/>
      <c r="T17" s="189"/>
      <c r="U17" s="190"/>
      <c r="V17" s="190"/>
      <c r="W17" s="190"/>
      <c r="X17" s="190"/>
      <c r="Y17" s="190"/>
      <c r="Z17" s="189" t="s">
        <v>42</v>
      </c>
      <c r="AA17" s="191"/>
      <c r="AB17" s="180">
        <f>AB16+AI16</f>
        <v>0</v>
      </c>
      <c r="AC17" s="181"/>
      <c r="AD17" s="181"/>
      <c r="AE17" s="181"/>
      <c r="AF17" s="181"/>
      <c r="AG17" s="181"/>
      <c r="AH17" s="16" t="s">
        <v>22</v>
      </c>
      <c r="AI17" s="180">
        <f>IFERROR(VLOOKUP($Z$5,$AQ$3:$BG$5,11,0),0)</f>
        <v>0</v>
      </c>
      <c r="AJ17" s="181"/>
      <c r="AK17" s="181"/>
      <c r="AL17" s="181"/>
      <c r="AM17" s="181"/>
      <c r="AN17" s="181"/>
      <c r="AO17" s="14" t="s">
        <v>22</v>
      </c>
    </row>
    <row r="18" spans="2:41">
      <c r="B18" s="192"/>
      <c r="C18" s="195"/>
      <c r="D18" s="185"/>
      <c r="E18" s="186"/>
      <c r="F18" s="186"/>
      <c r="G18" s="186"/>
      <c r="H18" s="186"/>
      <c r="I18" s="186"/>
      <c r="J18" s="187"/>
      <c r="K18" s="204"/>
      <c r="L18" s="205"/>
      <c r="M18" s="205"/>
      <c r="N18" s="205"/>
      <c r="O18" s="206"/>
      <c r="P18" s="192" t="s">
        <v>66</v>
      </c>
      <c r="Q18" s="176"/>
      <c r="R18" s="176"/>
      <c r="S18" s="176"/>
      <c r="T18" s="176"/>
      <c r="U18" s="209" t="str">
        <f>IF(V16&gt;=4,16-V16,IF(V16&gt;0,4-V16,""))</f>
        <v/>
      </c>
      <c r="V18" s="209"/>
      <c r="W18" s="209"/>
      <c r="X18" s="176" t="s">
        <v>67</v>
      </c>
      <c r="Y18" s="176"/>
      <c r="Z18" s="20" t="s">
        <v>71</v>
      </c>
      <c r="AA18" s="21"/>
      <c r="AB18" s="177">
        <f>MIN(AB17,AI17)</f>
        <v>0</v>
      </c>
      <c r="AC18" s="178"/>
      <c r="AD18" s="178"/>
      <c r="AE18" s="178"/>
      <c r="AF18" s="178"/>
      <c r="AG18" s="178"/>
      <c r="AH18" s="178"/>
      <c r="AI18" s="178"/>
      <c r="AJ18" s="178"/>
      <c r="AK18" s="178"/>
      <c r="AL18" s="178"/>
      <c r="AM18" s="178"/>
      <c r="AN18" s="178"/>
      <c r="AO18" s="15" t="s">
        <v>22</v>
      </c>
    </row>
    <row r="19" spans="2:41">
      <c r="B19" s="188">
        <v>3</v>
      </c>
      <c r="C19" s="191"/>
      <c r="D19" s="196"/>
      <c r="E19" s="197"/>
      <c r="F19" s="197"/>
      <c r="G19" s="197"/>
      <c r="H19" s="197"/>
      <c r="I19" s="197"/>
      <c r="J19" s="198"/>
      <c r="K19" s="199"/>
      <c r="L19" s="200"/>
      <c r="M19" s="200"/>
      <c r="N19" s="200"/>
      <c r="O19" s="201"/>
      <c r="P19" s="207" t="s">
        <v>43</v>
      </c>
      <c r="Q19" s="208"/>
      <c r="R19" s="208"/>
      <c r="S19" s="179"/>
      <c r="T19" s="179"/>
      <c r="U19" s="9" t="s">
        <v>3</v>
      </c>
      <c r="V19" s="179"/>
      <c r="W19" s="179"/>
      <c r="X19" s="10" t="s">
        <v>39</v>
      </c>
      <c r="Y19" s="179"/>
      <c r="Z19" s="179"/>
      <c r="AA19" s="11" t="s">
        <v>40</v>
      </c>
      <c r="AB19" s="180">
        <f>IFERROR(ROUNDDOWN(U20/U21,-1),0)</f>
        <v>0</v>
      </c>
      <c r="AC19" s="181"/>
      <c r="AD19" s="181"/>
      <c r="AE19" s="181"/>
      <c r="AF19" s="181"/>
      <c r="AG19" s="181"/>
      <c r="AH19" s="16" t="s">
        <v>22</v>
      </c>
      <c r="AI19" s="180">
        <f>IFERROR(VLOOKUP(K19,$AU$7:$BC$10,5,0),0)</f>
        <v>0</v>
      </c>
      <c r="AJ19" s="181"/>
      <c r="AK19" s="181"/>
      <c r="AL19" s="181"/>
      <c r="AM19" s="181"/>
      <c r="AN19" s="181"/>
      <c r="AO19" s="17" t="s">
        <v>22</v>
      </c>
    </row>
    <row r="20" spans="2:41">
      <c r="B20" s="188"/>
      <c r="C20" s="191"/>
      <c r="D20" s="182"/>
      <c r="E20" s="183"/>
      <c r="F20" s="183"/>
      <c r="G20" s="183"/>
      <c r="H20" s="183"/>
      <c r="I20" s="183"/>
      <c r="J20" s="184"/>
      <c r="K20" s="202"/>
      <c r="L20" s="179"/>
      <c r="M20" s="179"/>
      <c r="N20" s="179"/>
      <c r="O20" s="203"/>
      <c r="P20" s="188" t="s">
        <v>70</v>
      </c>
      <c r="Q20" s="189"/>
      <c r="R20" s="189"/>
      <c r="S20" s="189"/>
      <c r="T20" s="189"/>
      <c r="U20" s="190"/>
      <c r="V20" s="190"/>
      <c r="W20" s="190"/>
      <c r="X20" s="190"/>
      <c r="Y20" s="190"/>
      <c r="Z20" s="189" t="s">
        <v>42</v>
      </c>
      <c r="AA20" s="191"/>
      <c r="AB20" s="180">
        <f>AB19+AI19</f>
        <v>0</v>
      </c>
      <c r="AC20" s="181"/>
      <c r="AD20" s="181"/>
      <c r="AE20" s="181"/>
      <c r="AF20" s="181"/>
      <c r="AG20" s="181"/>
      <c r="AH20" s="16" t="s">
        <v>22</v>
      </c>
      <c r="AI20" s="180">
        <f>IFERROR(VLOOKUP($Z$5,$AQ$3:$BG$5,11,0),0)</f>
        <v>0</v>
      </c>
      <c r="AJ20" s="181"/>
      <c r="AK20" s="181"/>
      <c r="AL20" s="181"/>
      <c r="AM20" s="181"/>
      <c r="AN20" s="181"/>
      <c r="AO20" s="14" t="s">
        <v>22</v>
      </c>
    </row>
    <row r="21" spans="2:41">
      <c r="B21" s="192"/>
      <c r="C21" s="195"/>
      <c r="D21" s="185"/>
      <c r="E21" s="186"/>
      <c r="F21" s="186"/>
      <c r="G21" s="186"/>
      <c r="H21" s="186"/>
      <c r="I21" s="186"/>
      <c r="J21" s="187"/>
      <c r="K21" s="204"/>
      <c r="L21" s="205"/>
      <c r="M21" s="205"/>
      <c r="N21" s="205"/>
      <c r="O21" s="206"/>
      <c r="P21" s="192" t="s">
        <v>66</v>
      </c>
      <c r="Q21" s="176"/>
      <c r="R21" s="176"/>
      <c r="S21" s="176"/>
      <c r="T21" s="176"/>
      <c r="U21" s="209" t="str">
        <f>IF(V19&gt;=4,16-V19,IF(V19&gt;0,4-V19,""))</f>
        <v/>
      </c>
      <c r="V21" s="209"/>
      <c r="W21" s="209"/>
      <c r="X21" s="176" t="s">
        <v>67</v>
      </c>
      <c r="Y21" s="176"/>
      <c r="Z21" s="20" t="s">
        <v>71</v>
      </c>
      <c r="AA21" s="21"/>
      <c r="AB21" s="177">
        <f>MIN(AB20,AI20)</f>
        <v>0</v>
      </c>
      <c r="AC21" s="178"/>
      <c r="AD21" s="178"/>
      <c r="AE21" s="178"/>
      <c r="AF21" s="178"/>
      <c r="AG21" s="178"/>
      <c r="AH21" s="178"/>
      <c r="AI21" s="178"/>
      <c r="AJ21" s="178"/>
      <c r="AK21" s="178"/>
      <c r="AL21" s="178"/>
      <c r="AM21" s="178"/>
      <c r="AN21" s="178"/>
      <c r="AO21" s="15" t="s">
        <v>22</v>
      </c>
    </row>
    <row r="22" spans="2:41">
      <c r="B22" s="188">
        <v>4</v>
      </c>
      <c r="C22" s="191"/>
      <c r="D22" s="196"/>
      <c r="E22" s="197"/>
      <c r="F22" s="197"/>
      <c r="G22" s="197"/>
      <c r="H22" s="197"/>
      <c r="I22" s="197"/>
      <c r="J22" s="198"/>
      <c r="K22" s="199"/>
      <c r="L22" s="200"/>
      <c r="M22" s="200"/>
      <c r="N22" s="200"/>
      <c r="O22" s="201"/>
      <c r="P22" s="207" t="s">
        <v>43</v>
      </c>
      <c r="Q22" s="208"/>
      <c r="R22" s="208"/>
      <c r="S22" s="179"/>
      <c r="T22" s="179"/>
      <c r="U22" s="9" t="s">
        <v>3</v>
      </c>
      <c r="V22" s="179"/>
      <c r="W22" s="179"/>
      <c r="X22" s="10" t="s">
        <v>39</v>
      </c>
      <c r="Y22" s="179"/>
      <c r="Z22" s="179"/>
      <c r="AA22" s="11" t="s">
        <v>40</v>
      </c>
      <c r="AB22" s="180">
        <f>IFERROR(ROUNDDOWN(U23/U24,-1),0)</f>
        <v>0</v>
      </c>
      <c r="AC22" s="181"/>
      <c r="AD22" s="181"/>
      <c r="AE22" s="181"/>
      <c r="AF22" s="181"/>
      <c r="AG22" s="181"/>
      <c r="AH22" s="16" t="s">
        <v>22</v>
      </c>
      <c r="AI22" s="180">
        <f>IFERROR(VLOOKUP(K22,$AU$7:$BC$10,5,0),0)</f>
        <v>0</v>
      </c>
      <c r="AJ22" s="181"/>
      <c r="AK22" s="181"/>
      <c r="AL22" s="181"/>
      <c r="AM22" s="181"/>
      <c r="AN22" s="181"/>
      <c r="AO22" s="17" t="s">
        <v>22</v>
      </c>
    </row>
    <row r="23" spans="2:41">
      <c r="B23" s="188"/>
      <c r="C23" s="191"/>
      <c r="D23" s="182"/>
      <c r="E23" s="183"/>
      <c r="F23" s="183"/>
      <c r="G23" s="183"/>
      <c r="H23" s="183"/>
      <c r="I23" s="183"/>
      <c r="J23" s="184"/>
      <c r="K23" s="202"/>
      <c r="L23" s="179"/>
      <c r="M23" s="179"/>
      <c r="N23" s="179"/>
      <c r="O23" s="203"/>
      <c r="P23" s="188" t="s">
        <v>70</v>
      </c>
      <c r="Q23" s="189"/>
      <c r="R23" s="189"/>
      <c r="S23" s="189"/>
      <c r="T23" s="189"/>
      <c r="U23" s="190"/>
      <c r="V23" s="190"/>
      <c r="W23" s="190"/>
      <c r="X23" s="190"/>
      <c r="Y23" s="190"/>
      <c r="Z23" s="189" t="s">
        <v>42</v>
      </c>
      <c r="AA23" s="191"/>
      <c r="AB23" s="180">
        <f>AB22+AI22</f>
        <v>0</v>
      </c>
      <c r="AC23" s="181"/>
      <c r="AD23" s="181"/>
      <c r="AE23" s="181"/>
      <c r="AF23" s="181"/>
      <c r="AG23" s="181"/>
      <c r="AH23" s="16" t="s">
        <v>22</v>
      </c>
      <c r="AI23" s="180">
        <f>IFERROR(VLOOKUP($Z$5,$AQ$3:$BG$5,11,0),0)</f>
        <v>0</v>
      </c>
      <c r="AJ23" s="181"/>
      <c r="AK23" s="181"/>
      <c r="AL23" s="181"/>
      <c r="AM23" s="181"/>
      <c r="AN23" s="181"/>
      <c r="AO23" s="14" t="s">
        <v>22</v>
      </c>
    </row>
    <row r="24" spans="2:41">
      <c r="B24" s="192"/>
      <c r="C24" s="195"/>
      <c r="D24" s="185"/>
      <c r="E24" s="186"/>
      <c r="F24" s="186"/>
      <c r="G24" s="186"/>
      <c r="H24" s="186"/>
      <c r="I24" s="186"/>
      <c r="J24" s="187"/>
      <c r="K24" s="204"/>
      <c r="L24" s="205"/>
      <c r="M24" s="205"/>
      <c r="N24" s="205"/>
      <c r="O24" s="206"/>
      <c r="P24" s="192" t="s">
        <v>66</v>
      </c>
      <c r="Q24" s="176"/>
      <c r="R24" s="176"/>
      <c r="S24" s="176"/>
      <c r="T24" s="176"/>
      <c r="U24" s="209" t="str">
        <f>IF(V22&gt;=4,16-V22,IF(V22&gt;0,4-V22,""))</f>
        <v/>
      </c>
      <c r="V24" s="209"/>
      <c r="W24" s="209"/>
      <c r="X24" s="176" t="s">
        <v>67</v>
      </c>
      <c r="Y24" s="176"/>
      <c r="Z24" s="20" t="s">
        <v>71</v>
      </c>
      <c r="AA24" s="21"/>
      <c r="AB24" s="177">
        <f>MIN(AB23,AI23)</f>
        <v>0</v>
      </c>
      <c r="AC24" s="178"/>
      <c r="AD24" s="178"/>
      <c r="AE24" s="178"/>
      <c r="AF24" s="178"/>
      <c r="AG24" s="178"/>
      <c r="AH24" s="178"/>
      <c r="AI24" s="178"/>
      <c r="AJ24" s="178"/>
      <c r="AK24" s="178"/>
      <c r="AL24" s="178"/>
      <c r="AM24" s="178"/>
      <c r="AN24" s="178"/>
      <c r="AO24" s="15" t="s">
        <v>22</v>
      </c>
    </row>
    <row r="25" spans="2:41">
      <c r="B25" s="188">
        <v>5</v>
      </c>
      <c r="C25" s="191"/>
      <c r="D25" s="196"/>
      <c r="E25" s="197"/>
      <c r="F25" s="197"/>
      <c r="G25" s="197"/>
      <c r="H25" s="197"/>
      <c r="I25" s="197"/>
      <c r="J25" s="198"/>
      <c r="K25" s="199"/>
      <c r="L25" s="200"/>
      <c r="M25" s="200"/>
      <c r="N25" s="200"/>
      <c r="O25" s="201"/>
      <c r="P25" s="207" t="s">
        <v>43</v>
      </c>
      <c r="Q25" s="208"/>
      <c r="R25" s="208"/>
      <c r="S25" s="179"/>
      <c r="T25" s="179"/>
      <c r="U25" s="9" t="s">
        <v>3</v>
      </c>
      <c r="V25" s="179"/>
      <c r="W25" s="179"/>
      <c r="X25" s="10" t="s">
        <v>39</v>
      </c>
      <c r="Y25" s="179"/>
      <c r="Z25" s="179"/>
      <c r="AA25" s="11" t="s">
        <v>40</v>
      </c>
      <c r="AB25" s="180">
        <f>IFERROR(ROUNDDOWN(U26/U27,-1),0)</f>
        <v>0</v>
      </c>
      <c r="AC25" s="181"/>
      <c r="AD25" s="181"/>
      <c r="AE25" s="181"/>
      <c r="AF25" s="181"/>
      <c r="AG25" s="181"/>
      <c r="AH25" s="16" t="s">
        <v>22</v>
      </c>
      <c r="AI25" s="180">
        <f>IFERROR(VLOOKUP(K25,$AU$7:$BC$10,5,0),0)</f>
        <v>0</v>
      </c>
      <c r="AJ25" s="181"/>
      <c r="AK25" s="181"/>
      <c r="AL25" s="181"/>
      <c r="AM25" s="181"/>
      <c r="AN25" s="181"/>
      <c r="AO25" s="17" t="s">
        <v>22</v>
      </c>
    </row>
    <row r="26" spans="2:41">
      <c r="B26" s="188"/>
      <c r="C26" s="191"/>
      <c r="D26" s="182"/>
      <c r="E26" s="183"/>
      <c r="F26" s="183"/>
      <c r="G26" s="183"/>
      <c r="H26" s="183"/>
      <c r="I26" s="183"/>
      <c r="J26" s="184"/>
      <c r="K26" s="202"/>
      <c r="L26" s="179"/>
      <c r="M26" s="179"/>
      <c r="N26" s="179"/>
      <c r="O26" s="203"/>
      <c r="P26" s="188" t="s">
        <v>70</v>
      </c>
      <c r="Q26" s="189"/>
      <c r="R26" s="189"/>
      <c r="S26" s="189"/>
      <c r="T26" s="189"/>
      <c r="U26" s="190"/>
      <c r="V26" s="190"/>
      <c r="W26" s="190"/>
      <c r="X26" s="190"/>
      <c r="Y26" s="190"/>
      <c r="Z26" s="189" t="s">
        <v>42</v>
      </c>
      <c r="AA26" s="191"/>
      <c r="AB26" s="180">
        <f>AB25+AI25</f>
        <v>0</v>
      </c>
      <c r="AC26" s="181"/>
      <c r="AD26" s="181"/>
      <c r="AE26" s="181"/>
      <c r="AF26" s="181"/>
      <c r="AG26" s="181"/>
      <c r="AH26" s="16" t="s">
        <v>22</v>
      </c>
      <c r="AI26" s="180">
        <f>IFERROR(VLOOKUP($Z$5,$AQ$3:$BG$5,11,0),0)</f>
        <v>0</v>
      </c>
      <c r="AJ26" s="181"/>
      <c r="AK26" s="181"/>
      <c r="AL26" s="181"/>
      <c r="AM26" s="181"/>
      <c r="AN26" s="181"/>
      <c r="AO26" s="14" t="s">
        <v>22</v>
      </c>
    </row>
    <row r="27" spans="2:41">
      <c r="B27" s="192"/>
      <c r="C27" s="195"/>
      <c r="D27" s="185"/>
      <c r="E27" s="186"/>
      <c r="F27" s="186"/>
      <c r="G27" s="186"/>
      <c r="H27" s="186"/>
      <c r="I27" s="186"/>
      <c r="J27" s="187"/>
      <c r="K27" s="204"/>
      <c r="L27" s="205"/>
      <c r="M27" s="205"/>
      <c r="N27" s="205"/>
      <c r="O27" s="206"/>
      <c r="P27" s="192" t="s">
        <v>66</v>
      </c>
      <c r="Q27" s="176"/>
      <c r="R27" s="176"/>
      <c r="S27" s="176"/>
      <c r="T27" s="176"/>
      <c r="U27" s="209" t="str">
        <f>IF(V25&gt;=4,16-V25,IF(V25&gt;0,4-V25,""))</f>
        <v/>
      </c>
      <c r="V27" s="209"/>
      <c r="W27" s="209"/>
      <c r="X27" s="176" t="s">
        <v>67</v>
      </c>
      <c r="Y27" s="176"/>
      <c r="Z27" s="20" t="s">
        <v>71</v>
      </c>
      <c r="AA27" s="21"/>
      <c r="AB27" s="177">
        <f>MIN(AB26,AI26)</f>
        <v>0</v>
      </c>
      <c r="AC27" s="178"/>
      <c r="AD27" s="178"/>
      <c r="AE27" s="178"/>
      <c r="AF27" s="178"/>
      <c r="AG27" s="178"/>
      <c r="AH27" s="178"/>
      <c r="AI27" s="178"/>
      <c r="AJ27" s="178"/>
      <c r="AK27" s="178"/>
      <c r="AL27" s="178"/>
      <c r="AM27" s="178"/>
      <c r="AN27" s="178"/>
      <c r="AO27" s="15" t="s">
        <v>22</v>
      </c>
    </row>
    <row r="28" spans="2:41">
      <c r="B28" s="188">
        <v>6</v>
      </c>
      <c r="C28" s="191"/>
      <c r="D28" s="196"/>
      <c r="E28" s="197"/>
      <c r="F28" s="197"/>
      <c r="G28" s="197"/>
      <c r="H28" s="197"/>
      <c r="I28" s="197"/>
      <c r="J28" s="198"/>
      <c r="K28" s="199"/>
      <c r="L28" s="200"/>
      <c r="M28" s="200"/>
      <c r="N28" s="200"/>
      <c r="O28" s="201"/>
      <c r="P28" s="207" t="s">
        <v>43</v>
      </c>
      <c r="Q28" s="208"/>
      <c r="R28" s="208"/>
      <c r="S28" s="179"/>
      <c r="T28" s="179"/>
      <c r="U28" s="9" t="s">
        <v>3</v>
      </c>
      <c r="V28" s="179"/>
      <c r="W28" s="179"/>
      <c r="X28" s="10" t="s">
        <v>39</v>
      </c>
      <c r="Y28" s="179"/>
      <c r="Z28" s="179"/>
      <c r="AA28" s="11" t="s">
        <v>40</v>
      </c>
      <c r="AB28" s="180">
        <f>IFERROR(ROUNDDOWN(U29/U30,-1),0)</f>
        <v>0</v>
      </c>
      <c r="AC28" s="181"/>
      <c r="AD28" s="181"/>
      <c r="AE28" s="181"/>
      <c r="AF28" s="181"/>
      <c r="AG28" s="181"/>
      <c r="AH28" s="16" t="s">
        <v>22</v>
      </c>
      <c r="AI28" s="180">
        <f>IFERROR(VLOOKUP(K28,$AU$7:$BC$10,5,0),0)</f>
        <v>0</v>
      </c>
      <c r="AJ28" s="181"/>
      <c r="AK28" s="181"/>
      <c r="AL28" s="181"/>
      <c r="AM28" s="181"/>
      <c r="AN28" s="181"/>
      <c r="AO28" s="17" t="s">
        <v>22</v>
      </c>
    </row>
    <row r="29" spans="2:41">
      <c r="B29" s="188"/>
      <c r="C29" s="191"/>
      <c r="D29" s="182"/>
      <c r="E29" s="183"/>
      <c r="F29" s="183"/>
      <c r="G29" s="183"/>
      <c r="H29" s="183"/>
      <c r="I29" s="183"/>
      <c r="J29" s="184"/>
      <c r="K29" s="202"/>
      <c r="L29" s="179"/>
      <c r="M29" s="179"/>
      <c r="N29" s="179"/>
      <c r="O29" s="203"/>
      <c r="P29" s="188" t="s">
        <v>70</v>
      </c>
      <c r="Q29" s="189"/>
      <c r="R29" s="189"/>
      <c r="S29" s="189"/>
      <c r="T29" s="189"/>
      <c r="U29" s="190"/>
      <c r="V29" s="190"/>
      <c r="W29" s="190"/>
      <c r="X29" s="190"/>
      <c r="Y29" s="190"/>
      <c r="Z29" s="189" t="s">
        <v>42</v>
      </c>
      <c r="AA29" s="191"/>
      <c r="AB29" s="180">
        <f>AB28+AI28</f>
        <v>0</v>
      </c>
      <c r="AC29" s="181"/>
      <c r="AD29" s="181"/>
      <c r="AE29" s="181"/>
      <c r="AF29" s="181"/>
      <c r="AG29" s="181"/>
      <c r="AH29" s="16" t="s">
        <v>22</v>
      </c>
      <c r="AI29" s="180">
        <f>IFERROR(VLOOKUP($Z$5,$AQ$3:$BG$5,11,0),0)</f>
        <v>0</v>
      </c>
      <c r="AJ29" s="181"/>
      <c r="AK29" s="181"/>
      <c r="AL29" s="181"/>
      <c r="AM29" s="181"/>
      <c r="AN29" s="181"/>
      <c r="AO29" s="14" t="s">
        <v>22</v>
      </c>
    </row>
    <row r="30" spans="2:41">
      <c r="B30" s="192"/>
      <c r="C30" s="195"/>
      <c r="D30" s="185"/>
      <c r="E30" s="186"/>
      <c r="F30" s="186"/>
      <c r="G30" s="186"/>
      <c r="H30" s="186"/>
      <c r="I30" s="186"/>
      <c r="J30" s="187"/>
      <c r="K30" s="204"/>
      <c r="L30" s="205"/>
      <c r="M30" s="205"/>
      <c r="N30" s="205"/>
      <c r="O30" s="206"/>
      <c r="P30" s="192" t="s">
        <v>66</v>
      </c>
      <c r="Q30" s="176"/>
      <c r="R30" s="176"/>
      <c r="S30" s="176"/>
      <c r="T30" s="176"/>
      <c r="U30" s="209" t="str">
        <f>IF(V28&gt;=4,16-V28,IF(V28&gt;0,4-V28,""))</f>
        <v/>
      </c>
      <c r="V30" s="209"/>
      <c r="W30" s="209"/>
      <c r="X30" s="176" t="s">
        <v>67</v>
      </c>
      <c r="Y30" s="176"/>
      <c r="Z30" s="20" t="s">
        <v>71</v>
      </c>
      <c r="AA30" s="21"/>
      <c r="AB30" s="177">
        <f>MIN(AB29,AI29)</f>
        <v>0</v>
      </c>
      <c r="AC30" s="178"/>
      <c r="AD30" s="178"/>
      <c r="AE30" s="178"/>
      <c r="AF30" s="178"/>
      <c r="AG30" s="178"/>
      <c r="AH30" s="178"/>
      <c r="AI30" s="178"/>
      <c r="AJ30" s="178"/>
      <c r="AK30" s="178"/>
      <c r="AL30" s="178"/>
      <c r="AM30" s="178"/>
      <c r="AN30" s="178"/>
      <c r="AO30" s="15" t="s">
        <v>22</v>
      </c>
    </row>
    <row r="31" spans="2:41">
      <c r="B31" s="188">
        <v>7</v>
      </c>
      <c r="C31" s="191"/>
      <c r="D31" s="196"/>
      <c r="E31" s="197"/>
      <c r="F31" s="197"/>
      <c r="G31" s="197"/>
      <c r="H31" s="197"/>
      <c r="I31" s="197"/>
      <c r="J31" s="198"/>
      <c r="K31" s="199"/>
      <c r="L31" s="200"/>
      <c r="M31" s="200"/>
      <c r="N31" s="200"/>
      <c r="O31" s="201"/>
      <c r="P31" s="207" t="s">
        <v>43</v>
      </c>
      <c r="Q31" s="208"/>
      <c r="R31" s="208"/>
      <c r="S31" s="179"/>
      <c r="T31" s="179"/>
      <c r="U31" s="9" t="s">
        <v>3</v>
      </c>
      <c r="V31" s="179"/>
      <c r="W31" s="179"/>
      <c r="X31" s="10" t="s">
        <v>39</v>
      </c>
      <c r="Y31" s="179"/>
      <c r="Z31" s="179"/>
      <c r="AA31" s="11" t="s">
        <v>40</v>
      </c>
      <c r="AB31" s="180">
        <f>IFERROR(ROUNDDOWN(U32/U33,-1),0)</f>
        <v>0</v>
      </c>
      <c r="AC31" s="181"/>
      <c r="AD31" s="181"/>
      <c r="AE31" s="181"/>
      <c r="AF31" s="181"/>
      <c r="AG31" s="181"/>
      <c r="AH31" s="16" t="s">
        <v>22</v>
      </c>
      <c r="AI31" s="180">
        <f>IFERROR(VLOOKUP(K31,$AU$7:$BC$10,5,0),0)</f>
        <v>0</v>
      </c>
      <c r="AJ31" s="181"/>
      <c r="AK31" s="181"/>
      <c r="AL31" s="181"/>
      <c r="AM31" s="181"/>
      <c r="AN31" s="181"/>
      <c r="AO31" s="17" t="s">
        <v>22</v>
      </c>
    </row>
    <row r="32" spans="2:41">
      <c r="B32" s="188"/>
      <c r="C32" s="191"/>
      <c r="D32" s="182"/>
      <c r="E32" s="183"/>
      <c r="F32" s="183"/>
      <c r="G32" s="183"/>
      <c r="H32" s="183"/>
      <c r="I32" s="183"/>
      <c r="J32" s="184"/>
      <c r="K32" s="202"/>
      <c r="L32" s="179"/>
      <c r="M32" s="179"/>
      <c r="N32" s="179"/>
      <c r="O32" s="203"/>
      <c r="P32" s="188" t="s">
        <v>70</v>
      </c>
      <c r="Q32" s="189"/>
      <c r="R32" s="189"/>
      <c r="S32" s="189"/>
      <c r="T32" s="189"/>
      <c r="U32" s="190"/>
      <c r="V32" s="190"/>
      <c r="W32" s="190"/>
      <c r="X32" s="190"/>
      <c r="Y32" s="190"/>
      <c r="Z32" s="189" t="s">
        <v>42</v>
      </c>
      <c r="AA32" s="191"/>
      <c r="AB32" s="180">
        <f>AB31+AI31</f>
        <v>0</v>
      </c>
      <c r="AC32" s="181"/>
      <c r="AD32" s="181"/>
      <c r="AE32" s="181"/>
      <c r="AF32" s="181"/>
      <c r="AG32" s="181"/>
      <c r="AH32" s="16" t="s">
        <v>22</v>
      </c>
      <c r="AI32" s="180">
        <f>IFERROR(VLOOKUP($Z$5,$AQ$3:$BG$5,11,0),0)</f>
        <v>0</v>
      </c>
      <c r="AJ32" s="181"/>
      <c r="AK32" s="181"/>
      <c r="AL32" s="181"/>
      <c r="AM32" s="181"/>
      <c r="AN32" s="181"/>
      <c r="AO32" s="14" t="s">
        <v>22</v>
      </c>
    </row>
    <row r="33" spans="2:41">
      <c r="B33" s="192"/>
      <c r="C33" s="195"/>
      <c r="D33" s="185"/>
      <c r="E33" s="186"/>
      <c r="F33" s="186"/>
      <c r="G33" s="186"/>
      <c r="H33" s="186"/>
      <c r="I33" s="186"/>
      <c r="J33" s="187"/>
      <c r="K33" s="204"/>
      <c r="L33" s="205"/>
      <c r="M33" s="205"/>
      <c r="N33" s="205"/>
      <c r="O33" s="206"/>
      <c r="P33" s="192" t="s">
        <v>66</v>
      </c>
      <c r="Q33" s="176"/>
      <c r="R33" s="176"/>
      <c r="S33" s="176"/>
      <c r="T33" s="176"/>
      <c r="U33" s="209" t="str">
        <f>IF(V31&gt;=4,16-V31,IF(V31&gt;0,4-V31,""))</f>
        <v/>
      </c>
      <c r="V33" s="209"/>
      <c r="W33" s="209"/>
      <c r="X33" s="176" t="s">
        <v>67</v>
      </c>
      <c r="Y33" s="176"/>
      <c r="Z33" s="20" t="s">
        <v>71</v>
      </c>
      <c r="AA33" s="21"/>
      <c r="AB33" s="177">
        <f>MIN(AB32,AI32)</f>
        <v>0</v>
      </c>
      <c r="AC33" s="178"/>
      <c r="AD33" s="178"/>
      <c r="AE33" s="178"/>
      <c r="AF33" s="178"/>
      <c r="AG33" s="178"/>
      <c r="AH33" s="178"/>
      <c r="AI33" s="178"/>
      <c r="AJ33" s="178"/>
      <c r="AK33" s="178"/>
      <c r="AL33" s="178"/>
      <c r="AM33" s="178"/>
      <c r="AN33" s="178"/>
      <c r="AO33" s="15" t="s">
        <v>22</v>
      </c>
    </row>
    <row r="34" spans="2:41">
      <c r="B34" s="188">
        <v>8</v>
      </c>
      <c r="C34" s="191"/>
      <c r="D34" s="196"/>
      <c r="E34" s="197"/>
      <c r="F34" s="197"/>
      <c r="G34" s="197"/>
      <c r="H34" s="197"/>
      <c r="I34" s="197"/>
      <c r="J34" s="198"/>
      <c r="K34" s="199"/>
      <c r="L34" s="200"/>
      <c r="M34" s="200"/>
      <c r="N34" s="200"/>
      <c r="O34" s="201"/>
      <c r="P34" s="207" t="s">
        <v>43</v>
      </c>
      <c r="Q34" s="208"/>
      <c r="R34" s="208"/>
      <c r="S34" s="179"/>
      <c r="T34" s="179"/>
      <c r="U34" s="9" t="s">
        <v>3</v>
      </c>
      <c r="V34" s="179"/>
      <c r="W34" s="179"/>
      <c r="X34" s="10" t="s">
        <v>39</v>
      </c>
      <c r="Y34" s="179"/>
      <c r="Z34" s="179"/>
      <c r="AA34" s="11" t="s">
        <v>40</v>
      </c>
      <c r="AB34" s="180">
        <f>IFERROR(ROUNDDOWN(U35/U36,-1),0)</f>
        <v>0</v>
      </c>
      <c r="AC34" s="181"/>
      <c r="AD34" s="181"/>
      <c r="AE34" s="181"/>
      <c r="AF34" s="181"/>
      <c r="AG34" s="181"/>
      <c r="AH34" s="16" t="s">
        <v>22</v>
      </c>
      <c r="AI34" s="180">
        <f>IFERROR(VLOOKUP(K34,$AU$7:$BC$10,5,0),0)</f>
        <v>0</v>
      </c>
      <c r="AJ34" s="181"/>
      <c r="AK34" s="181"/>
      <c r="AL34" s="181"/>
      <c r="AM34" s="181"/>
      <c r="AN34" s="181"/>
      <c r="AO34" s="17" t="s">
        <v>22</v>
      </c>
    </row>
    <row r="35" spans="2:41">
      <c r="B35" s="188"/>
      <c r="C35" s="191"/>
      <c r="D35" s="182"/>
      <c r="E35" s="183"/>
      <c r="F35" s="183"/>
      <c r="G35" s="183"/>
      <c r="H35" s="183"/>
      <c r="I35" s="183"/>
      <c r="J35" s="184"/>
      <c r="K35" s="202"/>
      <c r="L35" s="179"/>
      <c r="M35" s="179"/>
      <c r="N35" s="179"/>
      <c r="O35" s="203"/>
      <c r="P35" s="188" t="s">
        <v>70</v>
      </c>
      <c r="Q35" s="189"/>
      <c r="R35" s="189"/>
      <c r="S35" s="189"/>
      <c r="T35" s="189"/>
      <c r="U35" s="190"/>
      <c r="V35" s="190"/>
      <c r="W35" s="190"/>
      <c r="X35" s="190"/>
      <c r="Y35" s="190"/>
      <c r="Z35" s="189" t="s">
        <v>42</v>
      </c>
      <c r="AA35" s="191"/>
      <c r="AB35" s="180">
        <f>AB34+AI34</f>
        <v>0</v>
      </c>
      <c r="AC35" s="181"/>
      <c r="AD35" s="181"/>
      <c r="AE35" s="181"/>
      <c r="AF35" s="181"/>
      <c r="AG35" s="181"/>
      <c r="AH35" s="16" t="s">
        <v>22</v>
      </c>
      <c r="AI35" s="180">
        <f>IFERROR(VLOOKUP($Z$5,$AQ$3:$BG$5,11,0),0)</f>
        <v>0</v>
      </c>
      <c r="AJ35" s="181"/>
      <c r="AK35" s="181"/>
      <c r="AL35" s="181"/>
      <c r="AM35" s="181"/>
      <c r="AN35" s="181"/>
      <c r="AO35" s="14" t="s">
        <v>22</v>
      </c>
    </row>
    <row r="36" spans="2:41">
      <c r="B36" s="192"/>
      <c r="C36" s="195"/>
      <c r="D36" s="185"/>
      <c r="E36" s="186"/>
      <c r="F36" s="186"/>
      <c r="G36" s="186"/>
      <c r="H36" s="186"/>
      <c r="I36" s="186"/>
      <c r="J36" s="187"/>
      <c r="K36" s="204"/>
      <c r="L36" s="205"/>
      <c r="M36" s="205"/>
      <c r="N36" s="205"/>
      <c r="O36" s="206"/>
      <c r="P36" s="192" t="s">
        <v>66</v>
      </c>
      <c r="Q36" s="176"/>
      <c r="R36" s="176"/>
      <c r="S36" s="176"/>
      <c r="T36" s="176"/>
      <c r="U36" s="209" t="str">
        <f>IF(V34&gt;=4,16-V34,IF(V34&gt;0,4-V34,""))</f>
        <v/>
      </c>
      <c r="V36" s="209"/>
      <c r="W36" s="209"/>
      <c r="X36" s="176" t="s">
        <v>67</v>
      </c>
      <c r="Y36" s="176"/>
      <c r="Z36" s="20" t="s">
        <v>71</v>
      </c>
      <c r="AA36" s="21"/>
      <c r="AB36" s="177">
        <f>MIN(AB35,AI35)</f>
        <v>0</v>
      </c>
      <c r="AC36" s="178"/>
      <c r="AD36" s="178"/>
      <c r="AE36" s="178"/>
      <c r="AF36" s="178"/>
      <c r="AG36" s="178"/>
      <c r="AH36" s="178"/>
      <c r="AI36" s="178"/>
      <c r="AJ36" s="178"/>
      <c r="AK36" s="178"/>
      <c r="AL36" s="178"/>
      <c r="AM36" s="178"/>
      <c r="AN36" s="178"/>
      <c r="AO36" s="15" t="s">
        <v>22</v>
      </c>
    </row>
    <row r="37" spans="2:41">
      <c r="B37" s="188">
        <v>9</v>
      </c>
      <c r="C37" s="191"/>
      <c r="D37" s="196"/>
      <c r="E37" s="197"/>
      <c r="F37" s="197"/>
      <c r="G37" s="197"/>
      <c r="H37" s="197"/>
      <c r="I37" s="197"/>
      <c r="J37" s="198"/>
      <c r="K37" s="199"/>
      <c r="L37" s="200"/>
      <c r="M37" s="200"/>
      <c r="N37" s="200"/>
      <c r="O37" s="201"/>
      <c r="P37" s="207" t="s">
        <v>43</v>
      </c>
      <c r="Q37" s="208"/>
      <c r="R37" s="208"/>
      <c r="S37" s="179"/>
      <c r="T37" s="179"/>
      <c r="U37" s="9" t="s">
        <v>3</v>
      </c>
      <c r="V37" s="179"/>
      <c r="W37" s="179"/>
      <c r="X37" s="10" t="s">
        <v>39</v>
      </c>
      <c r="Y37" s="179"/>
      <c r="Z37" s="179"/>
      <c r="AA37" s="11" t="s">
        <v>40</v>
      </c>
      <c r="AB37" s="180">
        <f>IFERROR(ROUNDDOWN(U38/U39,-1),0)</f>
        <v>0</v>
      </c>
      <c r="AC37" s="181"/>
      <c r="AD37" s="181"/>
      <c r="AE37" s="181"/>
      <c r="AF37" s="181"/>
      <c r="AG37" s="181"/>
      <c r="AH37" s="16" t="s">
        <v>22</v>
      </c>
      <c r="AI37" s="180">
        <f>IFERROR(VLOOKUP(K37,$AU$7:$BC$10,5,0),0)</f>
        <v>0</v>
      </c>
      <c r="AJ37" s="181"/>
      <c r="AK37" s="181"/>
      <c r="AL37" s="181"/>
      <c r="AM37" s="181"/>
      <c r="AN37" s="181"/>
      <c r="AO37" s="17" t="s">
        <v>22</v>
      </c>
    </row>
    <row r="38" spans="2:41">
      <c r="B38" s="188"/>
      <c r="C38" s="191"/>
      <c r="D38" s="182"/>
      <c r="E38" s="183"/>
      <c r="F38" s="183"/>
      <c r="G38" s="183"/>
      <c r="H38" s="183"/>
      <c r="I38" s="183"/>
      <c r="J38" s="184"/>
      <c r="K38" s="202"/>
      <c r="L38" s="179"/>
      <c r="M38" s="179"/>
      <c r="N38" s="179"/>
      <c r="O38" s="203"/>
      <c r="P38" s="188" t="s">
        <v>70</v>
      </c>
      <c r="Q38" s="189"/>
      <c r="R38" s="189"/>
      <c r="S38" s="189"/>
      <c r="T38" s="189"/>
      <c r="U38" s="190"/>
      <c r="V38" s="190"/>
      <c r="W38" s="190"/>
      <c r="X38" s="190"/>
      <c r="Y38" s="190"/>
      <c r="Z38" s="189" t="s">
        <v>42</v>
      </c>
      <c r="AA38" s="191"/>
      <c r="AB38" s="180">
        <f>AB37+AI37</f>
        <v>0</v>
      </c>
      <c r="AC38" s="181"/>
      <c r="AD38" s="181"/>
      <c r="AE38" s="181"/>
      <c r="AF38" s="181"/>
      <c r="AG38" s="181"/>
      <c r="AH38" s="16" t="s">
        <v>22</v>
      </c>
      <c r="AI38" s="180">
        <f>IFERROR(VLOOKUP($Z$5,$AQ$3:$BG$5,11,0),0)</f>
        <v>0</v>
      </c>
      <c r="AJ38" s="181"/>
      <c r="AK38" s="181"/>
      <c r="AL38" s="181"/>
      <c r="AM38" s="181"/>
      <c r="AN38" s="181"/>
      <c r="AO38" s="14" t="s">
        <v>22</v>
      </c>
    </row>
    <row r="39" spans="2:41">
      <c r="B39" s="192"/>
      <c r="C39" s="195"/>
      <c r="D39" s="185"/>
      <c r="E39" s="186"/>
      <c r="F39" s="186"/>
      <c r="G39" s="186"/>
      <c r="H39" s="186"/>
      <c r="I39" s="186"/>
      <c r="J39" s="187"/>
      <c r="K39" s="204"/>
      <c r="L39" s="205"/>
      <c r="M39" s="205"/>
      <c r="N39" s="205"/>
      <c r="O39" s="206"/>
      <c r="P39" s="192" t="s">
        <v>66</v>
      </c>
      <c r="Q39" s="176"/>
      <c r="R39" s="176"/>
      <c r="S39" s="176"/>
      <c r="T39" s="176"/>
      <c r="U39" s="209" t="str">
        <f>IF(V37&gt;=4,16-V37,IF(V37&gt;0,4-V37,""))</f>
        <v/>
      </c>
      <c r="V39" s="209"/>
      <c r="W39" s="209"/>
      <c r="X39" s="176" t="s">
        <v>67</v>
      </c>
      <c r="Y39" s="176"/>
      <c r="Z39" s="20" t="s">
        <v>71</v>
      </c>
      <c r="AA39" s="21"/>
      <c r="AB39" s="177">
        <f>MIN(AB38,AI38)</f>
        <v>0</v>
      </c>
      <c r="AC39" s="178"/>
      <c r="AD39" s="178"/>
      <c r="AE39" s="178"/>
      <c r="AF39" s="178"/>
      <c r="AG39" s="178"/>
      <c r="AH39" s="178"/>
      <c r="AI39" s="178"/>
      <c r="AJ39" s="178"/>
      <c r="AK39" s="178"/>
      <c r="AL39" s="178"/>
      <c r="AM39" s="178"/>
      <c r="AN39" s="178"/>
      <c r="AO39" s="15" t="s">
        <v>22</v>
      </c>
    </row>
    <row r="40" spans="2:41">
      <c r="B40" s="188">
        <v>10</v>
      </c>
      <c r="C40" s="191"/>
      <c r="D40" s="196"/>
      <c r="E40" s="197"/>
      <c r="F40" s="197"/>
      <c r="G40" s="197"/>
      <c r="H40" s="197"/>
      <c r="I40" s="197"/>
      <c r="J40" s="198"/>
      <c r="K40" s="199"/>
      <c r="L40" s="200"/>
      <c r="M40" s="200"/>
      <c r="N40" s="200"/>
      <c r="O40" s="201"/>
      <c r="P40" s="207" t="s">
        <v>43</v>
      </c>
      <c r="Q40" s="208"/>
      <c r="R40" s="208"/>
      <c r="S40" s="179"/>
      <c r="T40" s="179"/>
      <c r="U40" s="9" t="s">
        <v>3</v>
      </c>
      <c r="V40" s="179"/>
      <c r="W40" s="179"/>
      <c r="X40" s="10" t="s">
        <v>39</v>
      </c>
      <c r="Y40" s="179"/>
      <c r="Z40" s="179"/>
      <c r="AA40" s="11" t="s">
        <v>40</v>
      </c>
      <c r="AB40" s="180">
        <f>IFERROR(ROUNDDOWN(U41/U42,-1),0)</f>
        <v>0</v>
      </c>
      <c r="AC40" s="181"/>
      <c r="AD40" s="181"/>
      <c r="AE40" s="181"/>
      <c r="AF40" s="181"/>
      <c r="AG40" s="181"/>
      <c r="AH40" s="16" t="s">
        <v>22</v>
      </c>
      <c r="AI40" s="180">
        <f>IFERROR(VLOOKUP(K40,$AU$7:$BC$10,5,0),0)</f>
        <v>0</v>
      </c>
      <c r="AJ40" s="181"/>
      <c r="AK40" s="181"/>
      <c r="AL40" s="181"/>
      <c r="AM40" s="181"/>
      <c r="AN40" s="181"/>
      <c r="AO40" s="17" t="s">
        <v>22</v>
      </c>
    </row>
    <row r="41" spans="2:41">
      <c r="B41" s="188"/>
      <c r="C41" s="191"/>
      <c r="D41" s="182"/>
      <c r="E41" s="183"/>
      <c r="F41" s="183"/>
      <c r="G41" s="183"/>
      <c r="H41" s="183"/>
      <c r="I41" s="183"/>
      <c r="J41" s="184"/>
      <c r="K41" s="202"/>
      <c r="L41" s="179"/>
      <c r="M41" s="179"/>
      <c r="N41" s="179"/>
      <c r="O41" s="203"/>
      <c r="P41" s="188" t="s">
        <v>70</v>
      </c>
      <c r="Q41" s="189"/>
      <c r="R41" s="189"/>
      <c r="S41" s="189"/>
      <c r="T41" s="189"/>
      <c r="U41" s="190"/>
      <c r="V41" s="190"/>
      <c r="W41" s="190"/>
      <c r="X41" s="190"/>
      <c r="Y41" s="190"/>
      <c r="Z41" s="189" t="s">
        <v>42</v>
      </c>
      <c r="AA41" s="191"/>
      <c r="AB41" s="180">
        <f>AB40+AI40</f>
        <v>0</v>
      </c>
      <c r="AC41" s="181"/>
      <c r="AD41" s="181"/>
      <c r="AE41" s="181"/>
      <c r="AF41" s="181"/>
      <c r="AG41" s="181"/>
      <c r="AH41" s="16" t="s">
        <v>22</v>
      </c>
      <c r="AI41" s="180">
        <f>IFERROR(VLOOKUP($Z$5,$AQ$3:$BG$5,11,0),0)</f>
        <v>0</v>
      </c>
      <c r="AJ41" s="181"/>
      <c r="AK41" s="181"/>
      <c r="AL41" s="181"/>
      <c r="AM41" s="181"/>
      <c r="AN41" s="181"/>
      <c r="AO41" s="14" t="s">
        <v>22</v>
      </c>
    </row>
    <row r="42" spans="2:41">
      <c r="B42" s="192"/>
      <c r="C42" s="195"/>
      <c r="D42" s="185"/>
      <c r="E42" s="186"/>
      <c r="F42" s="186"/>
      <c r="G42" s="186"/>
      <c r="H42" s="186"/>
      <c r="I42" s="186"/>
      <c r="J42" s="187"/>
      <c r="K42" s="204"/>
      <c r="L42" s="205"/>
      <c r="M42" s="205"/>
      <c r="N42" s="205"/>
      <c r="O42" s="206"/>
      <c r="P42" s="192" t="s">
        <v>66</v>
      </c>
      <c r="Q42" s="176"/>
      <c r="R42" s="176"/>
      <c r="S42" s="176"/>
      <c r="T42" s="176"/>
      <c r="U42" s="209" t="str">
        <f>IF(V40&gt;=4,16-V40,IF(V40&gt;0,4-V40,""))</f>
        <v/>
      </c>
      <c r="V42" s="209"/>
      <c r="W42" s="209"/>
      <c r="X42" s="176" t="s">
        <v>67</v>
      </c>
      <c r="Y42" s="176"/>
      <c r="Z42" s="20" t="s">
        <v>71</v>
      </c>
      <c r="AA42" s="21"/>
      <c r="AB42" s="177">
        <f>MIN(AB41,AI41)</f>
        <v>0</v>
      </c>
      <c r="AC42" s="178"/>
      <c r="AD42" s="178"/>
      <c r="AE42" s="178"/>
      <c r="AF42" s="178"/>
      <c r="AG42" s="178"/>
      <c r="AH42" s="178"/>
      <c r="AI42" s="178"/>
      <c r="AJ42" s="178"/>
      <c r="AK42" s="178"/>
      <c r="AL42" s="178"/>
      <c r="AM42" s="178"/>
      <c r="AN42" s="178"/>
      <c r="AO42" s="15" t="s">
        <v>22</v>
      </c>
    </row>
    <row r="43" spans="2:41">
      <c r="B43" s="188">
        <v>11</v>
      </c>
      <c r="C43" s="191"/>
      <c r="D43" s="196"/>
      <c r="E43" s="197"/>
      <c r="F43" s="197"/>
      <c r="G43" s="197"/>
      <c r="H43" s="197"/>
      <c r="I43" s="197"/>
      <c r="J43" s="198"/>
      <c r="K43" s="199"/>
      <c r="L43" s="200"/>
      <c r="M43" s="200"/>
      <c r="N43" s="200"/>
      <c r="O43" s="201"/>
      <c r="P43" s="207" t="s">
        <v>43</v>
      </c>
      <c r="Q43" s="208"/>
      <c r="R43" s="208"/>
      <c r="S43" s="179"/>
      <c r="T43" s="179"/>
      <c r="U43" s="9" t="s">
        <v>3</v>
      </c>
      <c r="V43" s="179"/>
      <c r="W43" s="179"/>
      <c r="X43" s="10" t="s">
        <v>39</v>
      </c>
      <c r="Y43" s="179"/>
      <c r="Z43" s="179"/>
      <c r="AA43" s="11" t="s">
        <v>40</v>
      </c>
      <c r="AB43" s="180">
        <f>IFERROR(ROUNDDOWN(U44/U45,-1),0)</f>
        <v>0</v>
      </c>
      <c r="AC43" s="181"/>
      <c r="AD43" s="181"/>
      <c r="AE43" s="181"/>
      <c r="AF43" s="181"/>
      <c r="AG43" s="181"/>
      <c r="AH43" s="16" t="s">
        <v>22</v>
      </c>
      <c r="AI43" s="180">
        <f>IFERROR(VLOOKUP(K43,$AU$7:$BC$10,5,0),0)</f>
        <v>0</v>
      </c>
      <c r="AJ43" s="181"/>
      <c r="AK43" s="181"/>
      <c r="AL43" s="181"/>
      <c r="AM43" s="181"/>
      <c r="AN43" s="181"/>
      <c r="AO43" s="17" t="s">
        <v>22</v>
      </c>
    </row>
    <row r="44" spans="2:41">
      <c r="B44" s="188"/>
      <c r="C44" s="191"/>
      <c r="D44" s="182"/>
      <c r="E44" s="183"/>
      <c r="F44" s="183"/>
      <c r="G44" s="183"/>
      <c r="H44" s="183"/>
      <c r="I44" s="183"/>
      <c r="J44" s="184"/>
      <c r="K44" s="202"/>
      <c r="L44" s="179"/>
      <c r="M44" s="179"/>
      <c r="N44" s="179"/>
      <c r="O44" s="203"/>
      <c r="P44" s="188" t="s">
        <v>70</v>
      </c>
      <c r="Q44" s="189"/>
      <c r="R44" s="189"/>
      <c r="S44" s="189"/>
      <c r="T44" s="189"/>
      <c r="U44" s="190"/>
      <c r="V44" s="190"/>
      <c r="W44" s="190"/>
      <c r="X44" s="190"/>
      <c r="Y44" s="190"/>
      <c r="Z44" s="189" t="s">
        <v>42</v>
      </c>
      <c r="AA44" s="191"/>
      <c r="AB44" s="180">
        <f>AB43+AI43</f>
        <v>0</v>
      </c>
      <c r="AC44" s="181"/>
      <c r="AD44" s="181"/>
      <c r="AE44" s="181"/>
      <c r="AF44" s="181"/>
      <c r="AG44" s="181"/>
      <c r="AH44" s="16" t="s">
        <v>22</v>
      </c>
      <c r="AI44" s="180">
        <f>IFERROR(VLOOKUP($Z$5,$AQ$3:$BG$5,11,0),0)</f>
        <v>0</v>
      </c>
      <c r="AJ44" s="181"/>
      <c r="AK44" s="181"/>
      <c r="AL44" s="181"/>
      <c r="AM44" s="181"/>
      <c r="AN44" s="181"/>
      <c r="AO44" s="14" t="s">
        <v>22</v>
      </c>
    </row>
    <row r="45" spans="2:41">
      <c r="B45" s="192"/>
      <c r="C45" s="195"/>
      <c r="D45" s="185"/>
      <c r="E45" s="186"/>
      <c r="F45" s="186"/>
      <c r="G45" s="186"/>
      <c r="H45" s="186"/>
      <c r="I45" s="186"/>
      <c r="J45" s="187"/>
      <c r="K45" s="204"/>
      <c r="L45" s="205"/>
      <c r="M45" s="205"/>
      <c r="N45" s="205"/>
      <c r="O45" s="206"/>
      <c r="P45" s="192" t="s">
        <v>66</v>
      </c>
      <c r="Q45" s="176"/>
      <c r="R45" s="176"/>
      <c r="S45" s="176"/>
      <c r="T45" s="176"/>
      <c r="U45" s="209" t="str">
        <f>IF(V43&gt;=4,16-V43,IF(V43&gt;0,4-V43,""))</f>
        <v/>
      </c>
      <c r="V45" s="209"/>
      <c r="W45" s="209"/>
      <c r="X45" s="176" t="s">
        <v>67</v>
      </c>
      <c r="Y45" s="176"/>
      <c r="Z45" s="20" t="s">
        <v>71</v>
      </c>
      <c r="AA45" s="21"/>
      <c r="AB45" s="177">
        <f>MIN(AB44,AI44)</f>
        <v>0</v>
      </c>
      <c r="AC45" s="178"/>
      <c r="AD45" s="178"/>
      <c r="AE45" s="178"/>
      <c r="AF45" s="178"/>
      <c r="AG45" s="178"/>
      <c r="AH45" s="178"/>
      <c r="AI45" s="178"/>
      <c r="AJ45" s="178"/>
      <c r="AK45" s="178"/>
      <c r="AL45" s="178"/>
      <c r="AM45" s="178"/>
      <c r="AN45" s="178"/>
      <c r="AO45" s="15" t="s">
        <v>22</v>
      </c>
    </row>
    <row r="46" spans="2:41">
      <c r="B46" s="188">
        <v>12</v>
      </c>
      <c r="C46" s="191"/>
      <c r="D46" s="196"/>
      <c r="E46" s="197"/>
      <c r="F46" s="197"/>
      <c r="G46" s="197"/>
      <c r="H46" s="197"/>
      <c r="I46" s="197"/>
      <c r="J46" s="198"/>
      <c r="K46" s="199"/>
      <c r="L46" s="200"/>
      <c r="M46" s="200"/>
      <c r="N46" s="200"/>
      <c r="O46" s="201"/>
      <c r="P46" s="207" t="s">
        <v>43</v>
      </c>
      <c r="Q46" s="208"/>
      <c r="R46" s="208"/>
      <c r="S46" s="179"/>
      <c r="T46" s="179"/>
      <c r="U46" s="9" t="s">
        <v>3</v>
      </c>
      <c r="V46" s="179"/>
      <c r="W46" s="179"/>
      <c r="X46" s="10" t="s">
        <v>39</v>
      </c>
      <c r="Y46" s="179"/>
      <c r="Z46" s="179"/>
      <c r="AA46" s="11" t="s">
        <v>40</v>
      </c>
      <c r="AB46" s="180">
        <f>IFERROR(ROUNDDOWN(U47/U48,-1),0)</f>
        <v>0</v>
      </c>
      <c r="AC46" s="181"/>
      <c r="AD46" s="181"/>
      <c r="AE46" s="181"/>
      <c r="AF46" s="181"/>
      <c r="AG46" s="181"/>
      <c r="AH46" s="16" t="s">
        <v>22</v>
      </c>
      <c r="AI46" s="180">
        <f>IFERROR(VLOOKUP(K46,$AU$7:$BC$10,5,0),0)</f>
        <v>0</v>
      </c>
      <c r="AJ46" s="181"/>
      <c r="AK46" s="181"/>
      <c r="AL46" s="181"/>
      <c r="AM46" s="181"/>
      <c r="AN46" s="181"/>
      <c r="AO46" s="17" t="s">
        <v>22</v>
      </c>
    </row>
    <row r="47" spans="2:41">
      <c r="B47" s="188"/>
      <c r="C47" s="191"/>
      <c r="D47" s="182"/>
      <c r="E47" s="183"/>
      <c r="F47" s="183"/>
      <c r="G47" s="183"/>
      <c r="H47" s="183"/>
      <c r="I47" s="183"/>
      <c r="J47" s="184"/>
      <c r="K47" s="202"/>
      <c r="L47" s="179"/>
      <c r="M47" s="179"/>
      <c r="N47" s="179"/>
      <c r="O47" s="203"/>
      <c r="P47" s="188" t="s">
        <v>70</v>
      </c>
      <c r="Q47" s="189"/>
      <c r="R47" s="189"/>
      <c r="S47" s="189"/>
      <c r="T47" s="189"/>
      <c r="U47" s="190"/>
      <c r="V47" s="190"/>
      <c r="W47" s="190"/>
      <c r="X47" s="190"/>
      <c r="Y47" s="190"/>
      <c r="Z47" s="189" t="s">
        <v>42</v>
      </c>
      <c r="AA47" s="191"/>
      <c r="AB47" s="180">
        <f>AB46+AI46</f>
        <v>0</v>
      </c>
      <c r="AC47" s="181"/>
      <c r="AD47" s="181"/>
      <c r="AE47" s="181"/>
      <c r="AF47" s="181"/>
      <c r="AG47" s="181"/>
      <c r="AH47" s="16" t="s">
        <v>22</v>
      </c>
      <c r="AI47" s="180">
        <f>IFERROR(VLOOKUP($Z$5,$AQ$3:$BG$5,11,0),0)</f>
        <v>0</v>
      </c>
      <c r="AJ47" s="181"/>
      <c r="AK47" s="181"/>
      <c r="AL47" s="181"/>
      <c r="AM47" s="181"/>
      <c r="AN47" s="181"/>
      <c r="AO47" s="14" t="s">
        <v>22</v>
      </c>
    </row>
    <row r="48" spans="2:41">
      <c r="B48" s="192"/>
      <c r="C48" s="195"/>
      <c r="D48" s="185"/>
      <c r="E48" s="186"/>
      <c r="F48" s="186"/>
      <c r="G48" s="186"/>
      <c r="H48" s="186"/>
      <c r="I48" s="186"/>
      <c r="J48" s="187"/>
      <c r="K48" s="204"/>
      <c r="L48" s="205"/>
      <c r="M48" s="205"/>
      <c r="N48" s="205"/>
      <c r="O48" s="206"/>
      <c r="P48" s="192" t="s">
        <v>66</v>
      </c>
      <c r="Q48" s="176"/>
      <c r="R48" s="176"/>
      <c r="S48" s="176"/>
      <c r="T48" s="176"/>
      <c r="U48" s="209" t="str">
        <f>IF(V46&gt;=4,16-V46,IF(V46&gt;0,4-V46,""))</f>
        <v/>
      </c>
      <c r="V48" s="209"/>
      <c r="W48" s="209"/>
      <c r="X48" s="176" t="s">
        <v>67</v>
      </c>
      <c r="Y48" s="176"/>
      <c r="Z48" s="20" t="s">
        <v>71</v>
      </c>
      <c r="AA48" s="21"/>
      <c r="AB48" s="177">
        <f>MIN(AB47,AI47)</f>
        <v>0</v>
      </c>
      <c r="AC48" s="178"/>
      <c r="AD48" s="178"/>
      <c r="AE48" s="178"/>
      <c r="AF48" s="178"/>
      <c r="AG48" s="178"/>
      <c r="AH48" s="178"/>
      <c r="AI48" s="178"/>
      <c r="AJ48" s="178"/>
      <c r="AK48" s="178"/>
      <c r="AL48" s="178"/>
      <c r="AM48" s="178"/>
      <c r="AN48" s="178"/>
      <c r="AO48" s="15" t="s">
        <v>22</v>
      </c>
    </row>
    <row r="49" spans="2:41">
      <c r="B49" s="188">
        <v>13</v>
      </c>
      <c r="C49" s="191"/>
      <c r="D49" s="196"/>
      <c r="E49" s="197"/>
      <c r="F49" s="197"/>
      <c r="G49" s="197"/>
      <c r="H49" s="197"/>
      <c r="I49" s="197"/>
      <c r="J49" s="198"/>
      <c r="K49" s="199"/>
      <c r="L49" s="200"/>
      <c r="M49" s="200"/>
      <c r="N49" s="200"/>
      <c r="O49" s="201"/>
      <c r="P49" s="207" t="s">
        <v>43</v>
      </c>
      <c r="Q49" s="208"/>
      <c r="R49" s="208"/>
      <c r="S49" s="179"/>
      <c r="T49" s="179"/>
      <c r="U49" s="9" t="s">
        <v>3</v>
      </c>
      <c r="V49" s="179"/>
      <c r="W49" s="179"/>
      <c r="X49" s="10" t="s">
        <v>39</v>
      </c>
      <c r="Y49" s="179"/>
      <c r="Z49" s="179"/>
      <c r="AA49" s="11" t="s">
        <v>40</v>
      </c>
      <c r="AB49" s="180">
        <f>IFERROR(ROUNDDOWN(U50/U51,-1),0)</f>
        <v>0</v>
      </c>
      <c r="AC49" s="181"/>
      <c r="AD49" s="181"/>
      <c r="AE49" s="181"/>
      <c r="AF49" s="181"/>
      <c r="AG49" s="181"/>
      <c r="AH49" s="16" t="s">
        <v>22</v>
      </c>
      <c r="AI49" s="180">
        <f>IFERROR(VLOOKUP(K49,$AU$7:$BC$10,5,0),0)</f>
        <v>0</v>
      </c>
      <c r="AJ49" s="181"/>
      <c r="AK49" s="181"/>
      <c r="AL49" s="181"/>
      <c r="AM49" s="181"/>
      <c r="AN49" s="181"/>
      <c r="AO49" s="17" t="s">
        <v>22</v>
      </c>
    </row>
    <row r="50" spans="2:41">
      <c r="B50" s="188"/>
      <c r="C50" s="191"/>
      <c r="D50" s="182"/>
      <c r="E50" s="183"/>
      <c r="F50" s="183"/>
      <c r="G50" s="183"/>
      <c r="H50" s="183"/>
      <c r="I50" s="183"/>
      <c r="J50" s="184"/>
      <c r="K50" s="202"/>
      <c r="L50" s="179"/>
      <c r="M50" s="179"/>
      <c r="N50" s="179"/>
      <c r="O50" s="203"/>
      <c r="P50" s="188" t="s">
        <v>70</v>
      </c>
      <c r="Q50" s="189"/>
      <c r="R50" s="189"/>
      <c r="S50" s="189"/>
      <c r="T50" s="189"/>
      <c r="U50" s="190"/>
      <c r="V50" s="190"/>
      <c r="W50" s="190"/>
      <c r="X50" s="190"/>
      <c r="Y50" s="190"/>
      <c r="Z50" s="189" t="s">
        <v>42</v>
      </c>
      <c r="AA50" s="191"/>
      <c r="AB50" s="180">
        <f>AB49+AI49</f>
        <v>0</v>
      </c>
      <c r="AC50" s="181"/>
      <c r="AD50" s="181"/>
      <c r="AE50" s="181"/>
      <c r="AF50" s="181"/>
      <c r="AG50" s="181"/>
      <c r="AH50" s="16" t="s">
        <v>22</v>
      </c>
      <c r="AI50" s="180">
        <f>IFERROR(VLOOKUP($Z$5,$AQ$3:$BG$5,11,0),0)</f>
        <v>0</v>
      </c>
      <c r="AJ50" s="181"/>
      <c r="AK50" s="181"/>
      <c r="AL50" s="181"/>
      <c r="AM50" s="181"/>
      <c r="AN50" s="181"/>
      <c r="AO50" s="14" t="s">
        <v>22</v>
      </c>
    </row>
    <row r="51" spans="2:41">
      <c r="B51" s="192"/>
      <c r="C51" s="195"/>
      <c r="D51" s="185"/>
      <c r="E51" s="186"/>
      <c r="F51" s="186"/>
      <c r="G51" s="186"/>
      <c r="H51" s="186"/>
      <c r="I51" s="186"/>
      <c r="J51" s="187"/>
      <c r="K51" s="204"/>
      <c r="L51" s="205"/>
      <c r="M51" s="205"/>
      <c r="N51" s="205"/>
      <c r="O51" s="206"/>
      <c r="P51" s="192" t="s">
        <v>66</v>
      </c>
      <c r="Q51" s="176"/>
      <c r="R51" s="176"/>
      <c r="S51" s="176"/>
      <c r="T51" s="176"/>
      <c r="U51" s="209" t="str">
        <f>IF(V49&gt;=4,16-V49,IF(V49&gt;0,4-V49,""))</f>
        <v/>
      </c>
      <c r="V51" s="209"/>
      <c r="W51" s="209"/>
      <c r="X51" s="176" t="s">
        <v>67</v>
      </c>
      <c r="Y51" s="176"/>
      <c r="Z51" s="20" t="s">
        <v>71</v>
      </c>
      <c r="AA51" s="21"/>
      <c r="AB51" s="177">
        <f>MIN(AB50,AI50)</f>
        <v>0</v>
      </c>
      <c r="AC51" s="178"/>
      <c r="AD51" s="178"/>
      <c r="AE51" s="178"/>
      <c r="AF51" s="178"/>
      <c r="AG51" s="178"/>
      <c r="AH51" s="178"/>
      <c r="AI51" s="178"/>
      <c r="AJ51" s="178"/>
      <c r="AK51" s="178"/>
      <c r="AL51" s="178"/>
      <c r="AM51" s="178"/>
      <c r="AN51" s="178"/>
      <c r="AO51" s="15" t="s">
        <v>22</v>
      </c>
    </row>
    <row r="52" spans="2:41">
      <c r="B52" s="188">
        <v>14</v>
      </c>
      <c r="C52" s="191"/>
      <c r="D52" s="196"/>
      <c r="E52" s="197"/>
      <c r="F52" s="197"/>
      <c r="G52" s="197"/>
      <c r="H52" s="197"/>
      <c r="I52" s="197"/>
      <c r="J52" s="198"/>
      <c r="K52" s="199"/>
      <c r="L52" s="200"/>
      <c r="M52" s="200"/>
      <c r="N52" s="200"/>
      <c r="O52" s="201"/>
      <c r="P52" s="207" t="s">
        <v>43</v>
      </c>
      <c r="Q52" s="208"/>
      <c r="R52" s="208"/>
      <c r="S52" s="179"/>
      <c r="T52" s="179"/>
      <c r="U52" s="9" t="s">
        <v>3</v>
      </c>
      <c r="V52" s="179"/>
      <c r="W52" s="179"/>
      <c r="X52" s="10" t="s">
        <v>39</v>
      </c>
      <c r="Y52" s="179"/>
      <c r="Z52" s="179"/>
      <c r="AA52" s="11" t="s">
        <v>40</v>
      </c>
      <c r="AB52" s="180">
        <f>IFERROR(ROUNDDOWN(U53/U54,-1),0)</f>
        <v>0</v>
      </c>
      <c r="AC52" s="181"/>
      <c r="AD52" s="181"/>
      <c r="AE52" s="181"/>
      <c r="AF52" s="181"/>
      <c r="AG52" s="181"/>
      <c r="AH52" s="16" t="s">
        <v>22</v>
      </c>
      <c r="AI52" s="180">
        <f>IFERROR(VLOOKUP(K52,$AU$7:$BC$10,5,0),0)</f>
        <v>0</v>
      </c>
      <c r="AJ52" s="181"/>
      <c r="AK52" s="181"/>
      <c r="AL52" s="181"/>
      <c r="AM52" s="181"/>
      <c r="AN52" s="181"/>
      <c r="AO52" s="17" t="s">
        <v>22</v>
      </c>
    </row>
    <row r="53" spans="2:41">
      <c r="B53" s="188"/>
      <c r="C53" s="191"/>
      <c r="D53" s="182"/>
      <c r="E53" s="183"/>
      <c r="F53" s="183"/>
      <c r="G53" s="183"/>
      <c r="H53" s="183"/>
      <c r="I53" s="183"/>
      <c r="J53" s="184"/>
      <c r="K53" s="202"/>
      <c r="L53" s="179"/>
      <c r="M53" s="179"/>
      <c r="N53" s="179"/>
      <c r="O53" s="203"/>
      <c r="P53" s="188" t="s">
        <v>70</v>
      </c>
      <c r="Q53" s="189"/>
      <c r="R53" s="189"/>
      <c r="S53" s="189"/>
      <c r="T53" s="189"/>
      <c r="U53" s="190"/>
      <c r="V53" s="190"/>
      <c r="W53" s="190"/>
      <c r="X53" s="190"/>
      <c r="Y53" s="190"/>
      <c r="Z53" s="189" t="s">
        <v>42</v>
      </c>
      <c r="AA53" s="191"/>
      <c r="AB53" s="180">
        <f>AB52+AI52</f>
        <v>0</v>
      </c>
      <c r="AC53" s="181"/>
      <c r="AD53" s="181"/>
      <c r="AE53" s="181"/>
      <c r="AF53" s="181"/>
      <c r="AG53" s="181"/>
      <c r="AH53" s="16" t="s">
        <v>22</v>
      </c>
      <c r="AI53" s="180">
        <f>IFERROR(VLOOKUP($Z$5,$AQ$3:$BG$5,11,0),0)</f>
        <v>0</v>
      </c>
      <c r="AJ53" s="181"/>
      <c r="AK53" s="181"/>
      <c r="AL53" s="181"/>
      <c r="AM53" s="181"/>
      <c r="AN53" s="181"/>
      <c r="AO53" s="14" t="s">
        <v>22</v>
      </c>
    </row>
    <row r="54" spans="2:41">
      <c r="B54" s="192"/>
      <c r="C54" s="195"/>
      <c r="D54" s="185"/>
      <c r="E54" s="186"/>
      <c r="F54" s="186"/>
      <c r="G54" s="186"/>
      <c r="H54" s="186"/>
      <c r="I54" s="186"/>
      <c r="J54" s="187"/>
      <c r="K54" s="204"/>
      <c r="L54" s="205"/>
      <c r="M54" s="205"/>
      <c r="N54" s="205"/>
      <c r="O54" s="206"/>
      <c r="P54" s="192" t="s">
        <v>66</v>
      </c>
      <c r="Q54" s="176"/>
      <c r="R54" s="176"/>
      <c r="S54" s="176"/>
      <c r="T54" s="176"/>
      <c r="U54" s="209" t="str">
        <f>IF(V52&gt;=4,16-V52,IF(V52&gt;0,4-V52,""))</f>
        <v/>
      </c>
      <c r="V54" s="209"/>
      <c r="W54" s="209"/>
      <c r="X54" s="176" t="s">
        <v>67</v>
      </c>
      <c r="Y54" s="176"/>
      <c r="Z54" s="20" t="s">
        <v>71</v>
      </c>
      <c r="AA54" s="21"/>
      <c r="AB54" s="177">
        <f>MIN(AB53,AI53)</f>
        <v>0</v>
      </c>
      <c r="AC54" s="178"/>
      <c r="AD54" s="178"/>
      <c r="AE54" s="178"/>
      <c r="AF54" s="178"/>
      <c r="AG54" s="178"/>
      <c r="AH54" s="178"/>
      <c r="AI54" s="178"/>
      <c r="AJ54" s="178"/>
      <c r="AK54" s="178"/>
      <c r="AL54" s="178"/>
      <c r="AM54" s="178"/>
      <c r="AN54" s="178"/>
      <c r="AO54" s="15" t="s">
        <v>22</v>
      </c>
    </row>
    <row r="55" spans="2:41">
      <c r="B55" s="188">
        <v>15</v>
      </c>
      <c r="C55" s="191"/>
      <c r="D55" s="196"/>
      <c r="E55" s="197"/>
      <c r="F55" s="197"/>
      <c r="G55" s="197"/>
      <c r="H55" s="197"/>
      <c r="I55" s="197"/>
      <c r="J55" s="198"/>
      <c r="K55" s="199"/>
      <c r="L55" s="200"/>
      <c r="M55" s="200"/>
      <c r="N55" s="200"/>
      <c r="O55" s="201"/>
      <c r="P55" s="207" t="s">
        <v>43</v>
      </c>
      <c r="Q55" s="208"/>
      <c r="R55" s="208"/>
      <c r="S55" s="179"/>
      <c r="T55" s="179"/>
      <c r="U55" s="9" t="s">
        <v>3</v>
      </c>
      <c r="V55" s="179"/>
      <c r="W55" s="179"/>
      <c r="X55" s="10" t="s">
        <v>39</v>
      </c>
      <c r="Y55" s="179"/>
      <c r="Z55" s="179"/>
      <c r="AA55" s="11" t="s">
        <v>40</v>
      </c>
      <c r="AB55" s="180">
        <f>IFERROR(ROUNDDOWN(U56/U57,-1),0)</f>
        <v>0</v>
      </c>
      <c r="AC55" s="181"/>
      <c r="AD55" s="181"/>
      <c r="AE55" s="181"/>
      <c r="AF55" s="181"/>
      <c r="AG55" s="181"/>
      <c r="AH55" s="16" t="s">
        <v>22</v>
      </c>
      <c r="AI55" s="180">
        <f>IFERROR(VLOOKUP(K55,$AU$7:$BC$10,5,0),0)</f>
        <v>0</v>
      </c>
      <c r="AJ55" s="181"/>
      <c r="AK55" s="181"/>
      <c r="AL55" s="181"/>
      <c r="AM55" s="181"/>
      <c r="AN55" s="181"/>
      <c r="AO55" s="17" t="s">
        <v>22</v>
      </c>
    </row>
    <row r="56" spans="2:41">
      <c r="B56" s="188"/>
      <c r="C56" s="191"/>
      <c r="D56" s="182"/>
      <c r="E56" s="183"/>
      <c r="F56" s="183"/>
      <c r="G56" s="183"/>
      <c r="H56" s="183"/>
      <c r="I56" s="183"/>
      <c r="J56" s="184"/>
      <c r="K56" s="202"/>
      <c r="L56" s="179"/>
      <c r="M56" s="179"/>
      <c r="N56" s="179"/>
      <c r="O56" s="203"/>
      <c r="P56" s="188" t="s">
        <v>70</v>
      </c>
      <c r="Q56" s="189"/>
      <c r="R56" s="189"/>
      <c r="S56" s="189"/>
      <c r="T56" s="189"/>
      <c r="U56" s="190"/>
      <c r="V56" s="190"/>
      <c r="W56" s="190"/>
      <c r="X56" s="190"/>
      <c r="Y56" s="190"/>
      <c r="Z56" s="189" t="s">
        <v>42</v>
      </c>
      <c r="AA56" s="191"/>
      <c r="AB56" s="180">
        <f>AB55+AI55</f>
        <v>0</v>
      </c>
      <c r="AC56" s="181"/>
      <c r="AD56" s="181"/>
      <c r="AE56" s="181"/>
      <c r="AF56" s="181"/>
      <c r="AG56" s="181"/>
      <c r="AH56" s="16" t="s">
        <v>22</v>
      </c>
      <c r="AI56" s="180">
        <f>IFERROR(VLOOKUP($Z$5,$AQ$3:$BG$5,11,0),0)</f>
        <v>0</v>
      </c>
      <c r="AJ56" s="181"/>
      <c r="AK56" s="181"/>
      <c r="AL56" s="181"/>
      <c r="AM56" s="181"/>
      <c r="AN56" s="181"/>
      <c r="AO56" s="14" t="s">
        <v>22</v>
      </c>
    </row>
    <row r="57" spans="2:41">
      <c r="B57" s="192"/>
      <c r="C57" s="195"/>
      <c r="D57" s="185"/>
      <c r="E57" s="186"/>
      <c r="F57" s="186"/>
      <c r="G57" s="186"/>
      <c r="H57" s="186"/>
      <c r="I57" s="186"/>
      <c r="J57" s="187"/>
      <c r="K57" s="204"/>
      <c r="L57" s="205"/>
      <c r="M57" s="205"/>
      <c r="N57" s="205"/>
      <c r="O57" s="206"/>
      <c r="P57" s="192" t="s">
        <v>66</v>
      </c>
      <c r="Q57" s="176"/>
      <c r="R57" s="176"/>
      <c r="S57" s="176"/>
      <c r="T57" s="176"/>
      <c r="U57" s="209" t="str">
        <f>IF(V55&gt;=4,16-V55,IF(V55&gt;0,4-V55,""))</f>
        <v/>
      </c>
      <c r="V57" s="209"/>
      <c r="W57" s="209"/>
      <c r="X57" s="176" t="s">
        <v>67</v>
      </c>
      <c r="Y57" s="176"/>
      <c r="Z57" s="20" t="s">
        <v>71</v>
      </c>
      <c r="AA57" s="21"/>
      <c r="AB57" s="177">
        <f>MIN(AB56,AI56)</f>
        <v>0</v>
      </c>
      <c r="AC57" s="178"/>
      <c r="AD57" s="178"/>
      <c r="AE57" s="178"/>
      <c r="AF57" s="178"/>
      <c r="AG57" s="178"/>
      <c r="AH57" s="178"/>
      <c r="AI57" s="178"/>
      <c r="AJ57" s="178"/>
      <c r="AK57" s="178"/>
      <c r="AL57" s="178"/>
      <c r="AM57" s="178"/>
      <c r="AN57" s="178"/>
      <c r="AO57" s="15" t="s">
        <v>22</v>
      </c>
    </row>
    <row r="58" spans="2:41">
      <c r="B58" s="188">
        <v>16</v>
      </c>
      <c r="C58" s="191"/>
      <c r="D58" s="196"/>
      <c r="E58" s="197"/>
      <c r="F58" s="197"/>
      <c r="G58" s="197"/>
      <c r="H58" s="197"/>
      <c r="I58" s="197"/>
      <c r="J58" s="198"/>
      <c r="K58" s="199"/>
      <c r="L58" s="200"/>
      <c r="M58" s="200"/>
      <c r="N58" s="200"/>
      <c r="O58" s="201"/>
      <c r="P58" s="207" t="s">
        <v>43</v>
      </c>
      <c r="Q58" s="208"/>
      <c r="R58" s="208"/>
      <c r="S58" s="179"/>
      <c r="T58" s="179"/>
      <c r="U58" s="9" t="s">
        <v>3</v>
      </c>
      <c r="V58" s="179"/>
      <c r="W58" s="179"/>
      <c r="X58" s="10" t="s">
        <v>39</v>
      </c>
      <c r="Y58" s="179"/>
      <c r="Z58" s="179"/>
      <c r="AA58" s="11" t="s">
        <v>40</v>
      </c>
      <c r="AB58" s="180">
        <f>IFERROR(ROUNDDOWN(U59/U60,-1),0)</f>
        <v>0</v>
      </c>
      <c r="AC58" s="181"/>
      <c r="AD58" s="181"/>
      <c r="AE58" s="181"/>
      <c r="AF58" s="181"/>
      <c r="AG58" s="181"/>
      <c r="AH58" s="16" t="s">
        <v>22</v>
      </c>
      <c r="AI58" s="180">
        <f>IFERROR(VLOOKUP(K58,$AU$7:$BC$10,5,0),0)</f>
        <v>0</v>
      </c>
      <c r="AJ58" s="181"/>
      <c r="AK58" s="181"/>
      <c r="AL58" s="181"/>
      <c r="AM58" s="181"/>
      <c r="AN58" s="181"/>
      <c r="AO58" s="17" t="s">
        <v>22</v>
      </c>
    </row>
    <row r="59" spans="2:41">
      <c r="B59" s="188"/>
      <c r="C59" s="191"/>
      <c r="D59" s="182"/>
      <c r="E59" s="183"/>
      <c r="F59" s="183"/>
      <c r="G59" s="183"/>
      <c r="H59" s="183"/>
      <c r="I59" s="183"/>
      <c r="J59" s="184"/>
      <c r="K59" s="202"/>
      <c r="L59" s="179"/>
      <c r="M59" s="179"/>
      <c r="N59" s="179"/>
      <c r="O59" s="203"/>
      <c r="P59" s="188" t="s">
        <v>70</v>
      </c>
      <c r="Q59" s="189"/>
      <c r="R59" s="189"/>
      <c r="S59" s="189"/>
      <c r="T59" s="189"/>
      <c r="U59" s="190"/>
      <c r="V59" s="190"/>
      <c r="W59" s="190"/>
      <c r="X59" s="190"/>
      <c r="Y59" s="190"/>
      <c r="Z59" s="189" t="s">
        <v>42</v>
      </c>
      <c r="AA59" s="191"/>
      <c r="AB59" s="180">
        <f>AB58+AI58</f>
        <v>0</v>
      </c>
      <c r="AC59" s="181"/>
      <c r="AD59" s="181"/>
      <c r="AE59" s="181"/>
      <c r="AF59" s="181"/>
      <c r="AG59" s="181"/>
      <c r="AH59" s="16" t="s">
        <v>22</v>
      </c>
      <c r="AI59" s="180">
        <f>IFERROR(VLOOKUP($Z$5,$AQ$3:$BG$5,11,0),0)</f>
        <v>0</v>
      </c>
      <c r="AJ59" s="181"/>
      <c r="AK59" s="181"/>
      <c r="AL59" s="181"/>
      <c r="AM59" s="181"/>
      <c r="AN59" s="181"/>
      <c r="AO59" s="14" t="s">
        <v>22</v>
      </c>
    </row>
    <row r="60" spans="2:41">
      <c r="B60" s="192"/>
      <c r="C60" s="195"/>
      <c r="D60" s="185"/>
      <c r="E60" s="186"/>
      <c r="F60" s="186"/>
      <c r="G60" s="186"/>
      <c r="H60" s="186"/>
      <c r="I60" s="186"/>
      <c r="J60" s="187"/>
      <c r="K60" s="204"/>
      <c r="L60" s="205"/>
      <c r="M60" s="205"/>
      <c r="N60" s="205"/>
      <c r="O60" s="206"/>
      <c r="P60" s="192" t="s">
        <v>66</v>
      </c>
      <c r="Q60" s="176"/>
      <c r="R60" s="176"/>
      <c r="S60" s="176"/>
      <c r="T60" s="176"/>
      <c r="U60" s="209" t="str">
        <f>IF(V58&gt;=4,16-V58,IF(V58&gt;0,4-V58,""))</f>
        <v/>
      </c>
      <c r="V60" s="209"/>
      <c r="W60" s="209"/>
      <c r="X60" s="176" t="s">
        <v>67</v>
      </c>
      <c r="Y60" s="176"/>
      <c r="Z60" s="20" t="s">
        <v>71</v>
      </c>
      <c r="AA60" s="21"/>
      <c r="AB60" s="177">
        <f>MIN(AB59,AI59)</f>
        <v>0</v>
      </c>
      <c r="AC60" s="178"/>
      <c r="AD60" s="178"/>
      <c r="AE60" s="178"/>
      <c r="AF60" s="178"/>
      <c r="AG60" s="178"/>
      <c r="AH60" s="178"/>
      <c r="AI60" s="178"/>
      <c r="AJ60" s="178"/>
      <c r="AK60" s="178"/>
      <c r="AL60" s="178"/>
      <c r="AM60" s="178"/>
      <c r="AN60" s="178"/>
      <c r="AO60" s="15" t="s">
        <v>22</v>
      </c>
    </row>
    <row r="61" spans="2:41">
      <c r="B61" s="188">
        <v>17</v>
      </c>
      <c r="C61" s="191"/>
      <c r="D61" s="196"/>
      <c r="E61" s="197"/>
      <c r="F61" s="197"/>
      <c r="G61" s="197"/>
      <c r="H61" s="197"/>
      <c r="I61" s="197"/>
      <c r="J61" s="198"/>
      <c r="K61" s="199"/>
      <c r="L61" s="200"/>
      <c r="M61" s="200"/>
      <c r="N61" s="200"/>
      <c r="O61" s="201"/>
      <c r="P61" s="207" t="s">
        <v>43</v>
      </c>
      <c r="Q61" s="208"/>
      <c r="R61" s="208"/>
      <c r="S61" s="179"/>
      <c r="T61" s="179"/>
      <c r="U61" s="9" t="s">
        <v>3</v>
      </c>
      <c r="V61" s="179"/>
      <c r="W61" s="179"/>
      <c r="X61" s="10" t="s">
        <v>39</v>
      </c>
      <c r="Y61" s="179"/>
      <c r="Z61" s="179"/>
      <c r="AA61" s="11" t="s">
        <v>40</v>
      </c>
      <c r="AB61" s="180">
        <f>IFERROR(ROUNDDOWN(U62/U63,-1),0)</f>
        <v>0</v>
      </c>
      <c r="AC61" s="181"/>
      <c r="AD61" s="181"/>
      <c r="AE61" s="181"/>
      <c r="AF61" s="181"/>
      <c r="AG61" s="181"/>
      <c r="AH61" s="16" t="s">
        <v>22</v>
      </c>
      <c r="AI61" s="180">
        <f>IFERROR(VLOOKUP(K61,$AU$7:$BC$10,5,0),0)</f>
        <v>0</v>
      </c>
      <c r="AJ61" s="181"/>
      <c r="AK61" s="181"/>
      <c r="AL61" s="181"/>
      <c r="AM61" s="181"/>
      <c r="AN61" s="181"/>
      <c r="AO61" s="17" t="s">
        <v>22</v>
      </c>
    </row>
    <row r="62" spans="2:41">
      <c r="B62" s="188"/>
      <c r="C62" s="191"/>
      <c r="D62" s="182"/>
      <c r="E62" s="183"/>
      <c r="F62" s="183"/>
      <c r="G62" s="183"/>
      <c r="H62" s="183"/>
      <c r="I62" s="183"/>
      <c r="J62" s="184"/>
      <c r="K62" s="202"/>
      <c r="L62" s="179"/>
      <c r="M62" s="179"/>
      <c r="N62" s="179"/>
      <c r="O62" s="203"/>
      <c r="P62" s="188" t="s">
        <v>70</v>
      </c>
      <c r="Q62" s="189"/>
      <c r="R62" s="189"/>
      <c r="S62" s="189"/>
      <c r="T62" s="189"/>
      <c r="U62" s="190"/>
      <c r="V62" s="190"/>
      <c r="W62" s="190"/>
      <c r="X62" s="190"/>
      <c r="Y62" s="190"/>
      <c r="Z62" s="189" t="s">
        <v>42</v>
      </c>
      <c r="AA62" s="191"/>
      <c r="AB62" s="180">
        <f>AB61+AI61</f>
        <v>0</v>
      </c>
      <c r="AC62" s="181"/>
      <c r="AD62" s="181"/>
      <c r="AE62" s="181"/>
      <c r="AF62" s="181"/>
      <c r="AG62" s="181"/>
      <c r="AH62" s="16" t="s">
        <v>22</v>
      </c>
      <c r="AI62" s="180">
        <f>IFERROR(VLOOKUP($Z$5,$AQ$3:$BG$5,11,0),0)</f>
        <v>0</v>
      </c>
      <c r="AJ62" s="181"/>
      <c r="AK62" s="181"/>
      <c r="AL62" s="181"/>
      <c r="AM62" s="181"/>
      <c r="AN62" s="181"/>
      <c r="AO62" s="14" t="s">
        <v>22</v>
      </c>
    </row>
    <row r="63" spans="2:41">
      <c r="B63" s="192"/>
      <c r="C63" s="195"/>
      <c r="D63" s="185"/>
      <c r="E63" s="186"/>
      <c r="F63" s="186"/>
      <c r="G63" s="186"/>
      <c r="H63" s="186"/>
      <c r="I63" s="186"/>
      <c r="J63" s="187"/>
      <c r="K63" s="204"/>
      <c r="L63" s="205"/>
      <c r="M63" s="205"/>
      <c r="N63" s="205"/>
      <c r="O63" s="206"/>
      <c r="P63" s="192" t="s">
        <v>66</v>
      </c>
      <c r="Q63" s="176"/>
      <c r="R63" s="176"/>
      <c r="S63" s="176"/>
      <c r="T63" s="176"/>
      <c r="U63" s="209" t="str">
        <f>IF(V61&gt;=4,16-V61,IF(V61&gt;0,4-V61,""))</f>
        <v/>
      </c>
      <c r="V63" s="209"/>
      <c r="W63" s="209"/>
      <c r="X63" s="176" t="s">
        <v>67</v>
      </c>
      <c r="Y63" s="176"/>
      <c r="Z63" s="20" t="s">
        <v>71</v>
      </c>
      <c r="AA63" s="21"/>
      <c r="AB63" s="177">
        <f>MIN(AB62,AI62)</f>
        <v>0</v>
      </c>
      <c r="AC63" s="178"/>
      <c r="AD63" s="178"/>
      <c r="AE63" s="178"/>
      <c r="AF63" s="178"/>
      <c r="AG63" s="178"/>
      <c r="AH63" s="178"/>
      <c r="AI63" s="178"/>
      <c r="AJ63" s="178"/>
      <c r="AK63" s="178"/>
      <c r="AL63" s="178"/>
      <c r="AM63" s="178"/>
      <c r="AN63" s="178"/>
      <c r="AO63" s="15" t="s">
        <v>22</v>
      </c>
    </row>
    <row r="64" spans="2:41">
      <c r="B64" s="188">
        <v>18</v>
      </c>
      <c r="C64" s="191"/>
      <c r="D64" s="196"/>
      <c r="E64" s="197"/>
      <c r="F64" s="197"/>
      <c r="G64" s="197"/>
      <c r="H64" s="197"/>
      <c r="I64" s="197"/>
      <c r="J64" s="198"/>
      <c r="K64" s="199"/>
      <c r="L64" s="200"/>
      <c r="M64" s="200"/>
      <c r="N64" s="200"/>
      <c r="O64" s="201"/>
      <c r="P64" s="207" t="s">
        <v>43</v>
      </c>
      <c r="Q64" s="208"/>
      <c r="R64" s="208"/>
      <c r="S64" s="179"/>
      <c r="T64" s="179"/>
      <c r="U64" s="9" t="s">
        <v>3</v>
      </c>
      <c r="V64" s="179"/>
      <c r="W64" s="179"/>
      <c r="X64" s="10" t="s">
        <v>39</v>
      </c>
      <c r="Y64" s="179"/>
      <c r="Z64" s="179"/>
      <c r="AA64" s="11" t="s">
        <v>40</v>
      </c>
      <c r="AB64" s="180">
        <f>IFERROR(ROUNDDOWN(U65/U66,-1),0)</f>
        <v>0</v>
      </c>
      <c r="AC64" s="181"/>
      <c r="AD64" s="181"/>
      <c r="AE64" s="181"/>
      <c r="AF64" s="181"/>
      <c r="AG64" s="181"/>
      <c r="AH64" s="16" t="s">
        <v>22</v>
      </c>
      <c r="AI64" s="180">
        <f>IFERROR(VLOOKUP(K64,$AU$7:$BC$10,5,0),0)</f>
        <v>0</v>
      </c>
      <c r="AJ64" s="181"/>
      <c r="AK64" s="181"/>
      <c r="AL64" s="181"/>
      <c r="AM64" s="181"/>
      <c r="AN64" s="181"/>
      <c r="AO64" s="17" t="s">
        <v>22</v>
      </c>
    </row>
    <row r="65" spans="1:41">
      <c r="B65" s="188"/>
      <c r="C65" s="191"/>
      <c r="D65" s="182"/>
      <c r="E65" s="183"/>
      <c r="F65" s="183"/>
      <c r="G65" s="183"/>
      <c r="H65" s="183"/>
      <c r="I65" s="183"/>
      <c r="J65" s="184"/>
      <c r="K65" s="202"/>
      <c r="L65" s="179"/>
      <c r="M65" s="179"/>
      <c r="N65" s="179"/>
      <c r="O65" s="203"/>
      <c r="P65" s="188" t="s">
        <v>70</v>
      </c>
      <c r="Q65" s="189"/>
      <c r="R65" s="189"/>
      <c r="S65" s="189"/>
      <c r="T65" s="189"/>
      <c r="U65" s="190"/>
      <c r="V65" s="190"/>
      <c r="W65" s="190"/>
      <c r="X65" s="190"/>
      <c r="Y65" s="190"/>
      <c r="Z65" s="189" t="s">
        <v>42</v>
      </c>
      <c r="AA65" s="191"/>
      <c r="AB65" s="180">
        <f>AB64+AI64</f>
        <v>0</v>
      </c>
      <c r="AC65" s="181"/>
      <c r="AD65" s="181"/>
      <c r="AE65" s="181"/>
      <c r="AF65" s="181"/>
      <c r="AG65" s="181"/>
      <c r="AH65" s="16" t="s">
        <v>22</v>
      </c>
      <c r="AI65" s="180">
        <f>IFERROR(VLOOKUP($Z$5,$AQ$3:$BG$5,11,0),0)</f>
        <v>0</v>
      </c>
      <c r="AJ65" s="181"/>
      <c r="AK65" s="181"/>
      <c r="AL65" s="181"/>
      <c r="AM65" s="181"/>
      <c r="AN65" s="181"/>
      <c r="AO65" s="14" t="s">
        <v>22</v>
      </c>
    </row>
    <row r="66" spans="1:41">
      <c r="B66" s="192"/>
      <c r="C66" s="195"/>
      <c r="D66" s="185"/>
      <c r="E66" s="186"/>
      <c r="F66" s="186"/>
      <c r="G66" s="186"/>
      <c r="H66" s="186"/>
      <c r="I66" s="186"/>
      <c r="J66" s="187"/>
      <c r="K66" s="204"/>
      <c r="L66" s="205"/>
      <c r="M66" s="205"/>
      <c r="N66" s="205"/>
      <c r="O66" s="206"/>
      <c r="P66" s="192" t="s">
        <v>66</v>
      </c>
      <c r="Q66" s="176"/>
      <c r="R66" s="176"/>
      <c r="S66" s="176"/>
      <c r="T66" s="176"/>
      <c r="U66" s="209" t="str">
        <f>IF(V64&gt;=4,16-V64,IF(V64&gt;0,4-V64,""))</f>
        <v/>
      </c>
      <c r="V66" s="209"/>
      <c r="W66" s="209"/>
      <c r="X66" s="176" t="s">
        <v>67</v>
      </c>
      <c r="Y66" s="176"/>
      <c r="Z66" s="20" t="s">
        <v>71</v>
      </c>
      <c r="AA66" s="21"/>
      <c r="AB66" s="177">
        <f>MIN(AB65,AI65)</f>
        <v>0</v>
      </c>
      <c r="AC66" s="178"/>
      <c r="AD66" s="178"/>
      <c r="AE66" s="178"/>
      <c r="AF66" s="178"/>
      <c r="AG66" s="178"/>
      <c r="AH66" s="178"/>
      <c r="AI66" s="178"/>
      <c r="AJ66" s="178"/>
      <c r="AK66" s="178"/>
      <c r="AL66" s="178"/>
      <c r="AM66" s="178"/>
      <c r="AN66" s="178"/>
      <c r="AO66" s="15" t="s">
        <v>22</v>
      </c>
    </row>
    <row r="67" spans="1:41">
      <c r="B67" s="188">
        <v>19</v>
      </c>
      <c r="C67" s="191"/>
      <c r="D67" s="196"/>
      <c r="E67" s="197"/>
      <c r="F67" s="197"/>
      <c r="G67" s="197"/>
      <c r="H67" s="197"/>
      <c r="I67" s="197"/>
      <c r="J67" s="198"/>
      <c r="K67" s="199"/>
      <c r="L67" s="200"/>
      <c r="M67" s="200"/>
      <c r="N67" s="200"/>
      <c r="O67" s="201"/>
      <c r="P67" s="207" t="s">
        <v>43</v>
      </c>
      <c r="Q67" s="208"/>
      <c r="R67" s="208"/>
      <c r="S67" s="179"/>
      <c r="T67" s="179"/>
      <c r="U67" s="9" t="s">
        <v>3</v>
      </c>
      <c r="V67" s="179"/>
      <c r="W67" s="179"/>
      <c r="X67" s="10" t="s">
        <v>39</v>
      </c>
      <c r="Y67" s="179"/>
      <c r="Z67" s="179"/>
      <c r="AA67" s="11" t="s">
        <v>40</v>
      </c>
      <c r="AB67" s="180">
        <f>IFERROR(ROUNDDOWN(U68/U69,-1),0)</f>
        <v>0</v>
      </c>
      <c r="AC67" s="181"/>
      <c r="AD67" s="181"/>
      <c r="AE67" s="181"/>
      <c r="AF67" s="181"/>
      <c r="AG67" s="181"/>
      <c r="AH67" s="16" t="s">
        <v>22</v>
      </c>
      <c r="AI67" s="180">
        <f>IFERROR(VLOOKUP(K67,$AU$7:$BC$10,5,0),0)</f>
        <v>0</v>
      </c>
      <c r="AJ67" s="181"/>
      <c r="AK67" s="181"/>
      <c r="AL67" s="181"/>
      <c r="AM67" s="181"/>
      <c r="AN67" s="181"/>
      <c r="AO67" s="17" t="s">
        <v>22</v>
      </c>
    </row>
    <row r="68" spans="1:41">
      <c r="B68" s="188"/>
      <c r="C68" s="191"/>
      <c r="D68" s="182"/>
      <c r="E68" s="183"/>
      <c r="F68" s="183"/>
      <c r="G68" s="183"/>
      <c r="H68" s="183"/>
      <c r="I68" s="183"/>
      <c r="J68" s="184"/>
      <c r="K68" s="202"/>
      <c r="L68" s="179"/>
      <c r="M68" s="179"/>
      <c r="N68" s="179"/>
      <c r="O68" s="203"/>
      <c r="P68" s="188" t="s">
        <v>70</v>
      </c>
      <c r="Q68" s="189"/>
      <c r="R68" s="189"/>
      <c r="S68" s="189"/>
      <c r="T68" s="189"/>
      <c r="U68" s="190"/>
      <c r="V68" s="190"/>
      <c r="W68" s="190"/>
      <c r="X68" s="190"/>
      <c r="Y68" s="190"/>
      <c r="Z68" s="189" t="s">
        <v>42</v>
      </c>
      <c r="AA68" s="191"/>
      <c r="AB68" s="180">
        <f>AB67+AI67</f>
        <v>0</v>
      </c>
      <c r="AC68" s="181"/>
      <c r="AD68" s="181"/>
      <c r="AE68" s="181"/>
      <c r="AF68" s="181"/>
      <c r="AG68" s="181"/>
      <c r="AH68" s="16" t="s">
        <v>22</v>
      </c>
      <c r="AI68" s="180">
        <f>IFERROR(VLOOKUP($Z$5,$AQ$3:$BG$5,11,0),0)</f>
        <v>0</v>
      </c>
      <c r="AJ68" s="181"/>
      <c r="AK68" s="181"/>
      <c r="AL68" s="181"/>
      <c r="AM68" s="181"/>
      <c r="AN68" s="181"/>
      <c r="AO68" s="14" t="s">
        <v>22</v>
      </c>
    </row>
    <row r="69" spans="1:41">
      <c r="B69" s="192"/>
      <c r="C69" s="195"/>
      <c r="D69" s="185"/>
      <c r="E69" s="186"/>
      <c r="F69" s="186"/>
      <c r="G69" s="186"/>
      <c r="H69" s="186"/>
      <c r="I69" s="186"/>
      <c r="J69" s="187"/>
      <c r="K69" s="204"/>
      <c r="L69" s="205"/>
      <c r="M69" s="205"/>
      <c r="N69" s="205"/>
      <c r="O69" s="206"/>
      <c r="P69" s="192" t="s">
        <v>66</v>
      </c>
      <c r="Q69" s="176"/>
      <c r="R69" s="176"/>
      <c r="S69" s="176"/>
      <c r="T69" s="176"/>
      <c r="U69" s="209" t="str">
        <f>IF(V67&gt;=4,16-V67,IF(V67&gt;0,4-V67,""))</f>
        <v/>
      </c>
      <c r="V69" s="209"/>
      <c r="W69" s="209"/>
      <c r="X69" s="176" t="s">
        <v>67</v>
      </c>
      <c r="Y69" s="176"/>
      <c r="Z69" s="20" t="s">
        <v>71</v>
      </c>
      <c r="AA69" s="21"/>
      <c r="AB69" s="177">
        <f>MIN(AB68,AI68)</f>
        <v>0</v>
      </c>
      <c r="AC69" s="178"/>
      <c r="AD69" s="178"/>
      <c r="AE69" s="178"/>
      <c r="AF69" s="178"/>
      <c r="AG69" s="178"/>
      <c r="AH69" s="178"/>
      <c r="AI69" s="178"/>
      <c r="AJ69" s="178"/>
      <c r="AK69" s="178"/>
      <c r="AL69" s="178"/>
      <c r="AM69" s="178"/>
      <c r="AN69" s="178"/>
      <c r="AO69" s="15" t="s">
        <v>22</v>
      </c>
    </row>
    <row r="70" spans="1:41">
      <c r="B70" s="188">
        <v>20</v>
      </c>
      <c r="C70" s="191"/>
      <c r="D70" s="196"/>
      <c r="E70" s="197"/>
      <c r="F70" s="197"/>
      <c r="G70" s="197"/>
      <c r="H70" s="197"/>
      <c r="I70" s="197"/>
      <c r="J70" s="198"/>
      <c r="K70" s="199"/>
      <c r="L70" s="200"/>
      <c r="M70" s="200"/>
      <c r="N70" s="200"/>
      <c r="O70" s="201"/>
      <c r="P70" s="207" t="s">
        <v>43</v>
      </c>
      <c r="Q70" s="208"/>
      <c r="R70" s="208"/>
      <c r="S70" s="179"/>
      <c r="T70" s="179"/>
      <c r="U70" s="9" t="s">
        <v>3</v>
      </c>
      <c r="V70" s="179"/>
      <c r="W70" s="179"/>
      <c r="X70" s="10" t="s">
        <v>39</v>
      </c>
      <c r="Y70" s="179"/>
      <c r="Z70" s="179"/>
      <c r="AA70" s="11" t="s">
        <v>40</v>
      </c>
      <c r="AB70" s="180">
        <f>IFERROR(ROUNDDOWN(U71/U72,-1),0)</f>
        <v>0</v>
      </c>
      <c r="AC70" s="181"/>
      <c r="AD70" s="181"/>
      <c r="AE70" s="181"/>
      <c r="AF70" s="181"/>
      <c r="AG70" s="181"/>
      <c r="AH70" s="16" t="s">
        <v>22</v>
      </c>
      <c r="AI70" s="180">
        <f>IFERROR(VLOOKUP(K70,$AU$7:$BC$10,5,0),0)</f>
        <v>0</v>
      </c>
      <c r="AJ70" s="181"/>
      <c r="AK70" s="181"/>
      <c r="AL70" s="181"/>
      <c r="AM70" s="181"/>
      <c r="AN70" s="181"/>
      <c r="AO70" s="17" t="s">
        <v>22</v>
      </c>
    </row>
    <row r="71" spans="1:41">
      <c r="B71" s="188"/>
      <c r="C71" s="191"/>
      <c r="D71" s="182"/>
      <c r="E71" s="183"/>
      <c r="F71" s="183"/>
      <c r="G71" s="183"/>
      <c r="H71" s="183"/>
      <c r="I71" s="183"/>
      <c r="J71" s="184"/>
      <c r="K71" s="202"/>
      <c r="L71" s="179"/>
      <c r="M71" s="179"/>
      <c r="N71" s="179"/>
      <c r="O71" s="203"/>
      <c r="P71" s="188" t="s">
        <v>70</v>
      </c>
      <c r="Q71" s="189"/>
      <c r="R71" s="189"/>
      <c r="S71" s="189"/>
      <c r="T71" s="189"/>
      <c r="U71" s="190"/>
      <c r="V71" s="190"/>
      <c r="W71" s="190"/>
      <c r="X71" s="190"/>
      <c r="Y71" s="190"/>
      <c r="Z71" s="189" t="s">
        <v>42</v>
      </c>
      <c r="AA71" s="191"/>
      <c r="AB71" s="180">
        <f>AB70+AI70</f>
        <v>0</v>
      </c>
      <c r="AC71" s="181"/>
      <c r="AD71" s="181"/>
      <c r="AE71" s="181"/>
      <c r="AF71" s="181"/>
      <c r="AG71" s="181"/>
      <c r="AH71" s="16" t="s">
        <v>22</v>
      </c>
      <c r="AI71" s="180">
        <f>IFERROR(VLOOKUP($Z$5,$AQ$3:$BG$5,11,0),0)</f>
        <v>0</v>
      </c>
      <c r="AJ71" s="181"/>
      <c r="AK71" s="181"/>
      <c r="AL71" s="181"/>
      <c r="AM71" s="181"/>
      <c r="AN71" s="181"/>
      <c r="AO71" s="14" t="s">
        <v>22</v>
      </c>
    </row>
    <row r="72" spans="1:41">
      <c r="B72" s="192"/>
      <c r="C72" s="195"/>
      <c r="D72" s="185"/>
      <c r="E72" s="186"/>
      <c r="F72" s="186"/>
      <c r="G72" s="186"/>
      <c r="H72" s="186"/>
      <c r="I72" s="186"/>
      <c r="J72" s="187"/>
      <c r="K72" s="204"/>
      <c r="L72" s="205"/>
      <c r="M72" s="205"/>
      <c r="N72" s="205"/>
      <c r="O72" s="206"/>
      <c r="P72" s="192" t="s">
        <v>66</v>
      </c>
      <c r="Q72" s="176"/>
      <c r="R72" s="176"/>
      <c r="S72" s="176"/>
      <c r="T72" s="176"/>
      <c r="U72" s="209" t="str">
        <f>IF(V70&gt;=4,16-V70,IF(V70&gt;0,4-V70,""))</f>
        <v/>
      </c>
      <c r="V72" s="209"/>
      <c r="W72" s="209"/>
      <c r="X72" s="176" t="s">
        <v>67</v>
      </c>
      <c r="Y72" s="176"/>
      <c r="Z72" s="20" t="s">
        <v>71</v>
      </c>
      <c r="AA72" s="21"/>
      <c r="AB72" s="177">
        <f>MIN(AB71,AI71)</f>
        <v>0</v>
      </c>
      <c r="AC72" s="178"/>
      <c r="AD72" s="178"/>
      <c r="AE72" s="178"/>
      <c r="AF72" s="178"/>
      <c r="AG72" s="178"/>
      <c r="AH72" s="178"/>
      <c r="AI72" s="178"/>
      <c r="AJ72" s="178"/>
      <c r="AK72" s="178"/>
      <c r="AL72" s="178"/>
      <c r="AM72" s="178"/>
      <c r="AN72" s="178"/>
      <c r="AO72" s="15" t="s">
        <v>22</v>
      </c>
    </row>
    <row r="73" spans="1:41">
      <c r="B73" s="6" t="s">
        <v>78</v>
      </c>
      <c r="C73" s="6"/>
      <c r="D73" s="193" t="s">
        <v>47</v>
      </c>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2"/>
      <c r="AO73" s="12"/>
    </row>
    <row r="74" spans="1:41" ht="14.25" thickBot="1">
      <c r="B74" s="6"/>
      <c r="C74" s="6"/>
      <c r="D74" s="172" t="s">
        <v>79</v>
      </c>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23"/>
      <c r="AO74" s="23"/>
    </row>
    <row r="75" spans="1:41" ht="26.25" customHeight="1" thickBot="1">
      <c r="A75" s="6"/>
      <c r="B75" s="6"/>
      <c r="U75" s="173" t="s">
        <v>80</v>
      </c>
      <c r="V75" s="174"/>
      <c r="W75" s="174">
        <f>B13</f>
        <v>1</v>
      </c>
      <c r="X75" s="174"/>
      <c r="Y75" s="28" t="s">
        <v>81</v>
      </c>
      <c r="Z75" s="174">
        <f>B70</f>
        <v>20</v>
      </c>
      <c r="AA75" s="175"/>
      <c r="AB75" s="173" t="s">
        <v>68</v>
      </c>
      <c r="AC75" s="174"/>
      <c r="AD75" s="174"/>
      <c r="AE75" s="174"/>
      <c r="AF75" s="175"/>
      <c r="AG75" s="194">
        <f>AB15+AB18+AB21+AB24+AB27+AB30+AB33+AB36+AB39+AB42+AB45+AB48+AB51+AB54+AB57+AB60+AB63+AB66+AB69+AB72</f>
        <v>0</v>
      </c>
      <c r="AH75" s="174"/>
      <c r="AI75" s="174"/>
      <c r="AJ75" s="174"/>
      <c r="AK75" s="174"/>
      <c r="AL75" s="174"/>
      <c r="AM75" s="174"/>
      <c r="AN75" s="174"/>
      <c r="AO75" s="22" t="s">
        <v>69</v>
      </c>
    </row>
  </sheetData>
  <mergeCells count="435">
    <mergeCell ref="BA2:BG2"/>
    <mergeCell ref="R3:S3"/>
    <mergeCell ref="T3:U3"/>
    <mergeCell ref="V3:W3"/>
    <mergeCell ref="X3:Y3"/>
    <mergeCell ref="Z3:AA3"/>
    <mergeCell ref="AQ3:AZ3"/>
    <mergeCell ref="AF1:AG1"/>
    <mergeCell ref="AH1:AI1"/>
    <mergeCell ref="AK1:AL1"/>
    <mergeCell ref="B2:AO2"/>
    <mergeCell ref="AQ2:AZ2"/>
    <mergeCell ref="BA3:BG3"/>
    <mergeCell ref="U4:Y4"/>
    <mergeCell ref="Z4:AM4"/>
    <mergeCell ref="AQ4:AZ4"/>
    <mergeCell ref="BA4:BG4"/>
    <mergeCell ref="U5:Y5"/>
    <mergeCell ref="Z5:AM5"/>
    <mergeCell ref="AQ5:AZ5"/>
    <mergeCell ref="BA5:BG5"/>
    <mergeCell ref="AA6:AD6"/>
    <mergeCell ref="AF6:AH6"/>
    <mergeCell ref="AI6:AL6"/>
    <mergeCell ref="AU7:AX7"/>
    <mergeCell ref="AY7:BD7"/>
    <mergeCell ref="B8:C12"/>
    <mergeCell ref="D8:J9"/>
    <mergeCell ref="K8:O12"/>
    <mergeCell ref="P8:AA12"/>
    <mergeCell ref="AB8:AH9"/>
    <mergeCell ref="B6:F6"/>
    <mergeCell ref="G6:J6"/>
    <mergeCell ref="K6:N6"/>
    <mergeCell ref="P6:R6"/>
    <mergeCell ref="S6:V6"/>
    <mergeCell ref="X6:Z6"/>
    <mergeCell ref="AI8:AO9"/>
    <mergeCell ref="AU8:AX8"/>
    <mergeCell ref="AY8:BD8"/>
    <mergeCell ref="AU9:AX9"/>
    <mergeCell ref="AY9:BD9"/>
    <mergeCell ref="D10:J12"/>
    <mergeCell ref="AB10:AH11"/>
    <mergeCell ref="AI10:AO11"/>
    <mergeCell ref="AU10:AX10"/>
    <mergeCell ref="AY10:BD10"/>
    <mergeCell ref="AB12:AO12"/>
    <mergeCell ref="B13:C15"/>
    <mergeCell ref="D13:J13"/>
    <mergeCell ref="K13:O15"/>
    <mergeCell ref="P13:R13"/>
    <mergeCell ref="S13:T13"/>
    <mergeCell ref="V13:W13"/>
    <mergeCell ref="Y13:Z13"/>
    <mergeCell ref="AB13:AG13"/>
    <mergeCell ref="AI13:AN13"/>
    <mergeCell ref="D14:J15"/>
    <mergeCell ref="P14:T14"/>
    <mergeCell ref="U14:Y14"/>
    <mergeCell ref="Z14:AA14"/>
    <mergeCell ref="AB14:AG14"/>
    <mergeCell ref="AI14:AN14"/>
    <mergeCell ref="P15:T15"/>
    <mergeCell ref="U15:W15"/>
    <mergeCell ref="X15:Y15"/>
    <mergeCell ref="AB15:AN15"/>
    <mergeCell ref="AI16:AN16"/>
    <mergeCell ref="D17:J18"/>
    <mergeCell ref="P17:T17"/>
    <mergeCell ref="U17:Y17"/>
    <mergeCell ref="Z17:AA17"/>
    <mergeCell ref="AB17:AG17"/>
    <mergeCell ref="AI17:AN17"/>
    <mergeCell ref="P18:T18"/>
    <mergeCell ref="D16:J16"/>
    <mergeCell ref="K16:O18"/>
    <mergeCell ref="P16:R16"/>
    <mergeCell ref="S16:T16"/>
    <mergeCell ref="V16:W16"/>
    <mergeCell ref="U18:W18"/>
    <mergeCell ref="X18:Y18"/>
    <mergeCell ref="AB18:AN18"/>
    <mergeCell ref="B19:C21"/>
    <mergeCell ref="D19:J19"/>
    <mergeCell ref="K19:O21"/>
    <mergeCell ref="P19:R19"/>
    <mergeCell ref="S19:T19"/>
    <mergeCell ref="V19:W19"/>
    <mergeCell ref="Y19:Z19"/>
    <mergeCell ref="AB19:AG19"/>
    <mergeCell ref="B16:C18"/>
    <mergeCell ref="Y16:Z16"/>
    <mergeCell ref="AB16:AG16"/>
    <mergeCell ref="AI19:AN19"/>
    <mergeCell ref="D20:J21"/>
    <mergeCell ref="P20:T20"/>
    <mergeCell ref="U20:Y20"/>
    <mergeCell ref="Z20:AA20"/>
    <mergeCell ref="AB20:AG20"/>
    <mergeCell ref="AI20:AN20"/>
    <mergeCell ref="P21:T21"/>
    <mergeCell ref="U21:W21"/>
    <mergeCell ref="X21:Y21"/>
    <mergeCell ref="AB21:AN21"/>
    <mergeCell ref="B22:C24"/>
    <mergeCell ref="D22:J22"/>
    <mergeCell ref="K22:O24"/>
    <mergeCell ref="P22:R22"/>
    <mergeCell ref="S22:T22"/>
    <mergeCell ref="V22:W22"/>
    <mergeCell ref="Y22:Z22"/>
    <mergeCell ref="AB22:AG22"/>
    <mergeCell ref="AI22:AN22"/>
    <mergeCell ref="D23:J24"/>
    <mergeCell ref="P23:T23"/>
    <mergeCell ref="U23:Y23"/>
    <mergeCell ref="Z23:AA23"/>
    <mergeCell ref="AB23:AG23"/>
    <mergeCell ref="AI23:AN23"/>
    <mergeCell ref="P24:T24"/>
    <mergeCell ref="U24:W24"/>
    <mergeCell ref="X24:Y24"/>
    <mergeCell ref="AB24:AN24"/>
    <mergeCell ref="AI25:AN25"/>
    <mergeCell ref="D26:J27"/>
    <mergeCell ref="P26:T26"/>
    <mergeCell ref="U26:Y26"/>
    <mergeCell ref="Z26:AA26"/>
    <mergeCell ref="AB26:AG26"/>
    <mergeCell ref="AI26:AN26"/>
    <mergeCell ref="P27:T27"/>
    <mergeCell ref="D25:J25"/>
    <mergeCell ref="K25:O27"/>
    <mergeCell ref="P25:R25"/>
    <mergeCell ref="S25:T25"/>
    <mergeCell ref="V25:W25"/>
    <mergeCell ref="U27:W27"/>
    <mergeCell ref="X27:Y27"/>
    <mergeCell ref="AB27:AN27"/>
    <mergeCell ref="B28:C30"/>
    <mergeCell ref="D28:J28"/>
    <mergeCell ref="K28:O30"/>
    <mergeCell ref="P28:R28"/>
    <mergeCell ref="S28:T28"/>
    <mergeCell ref="V28:W28"/>
    <mergeCell ref="Y28:Z28"/>
    <mergeCell ref="AB28:AG28"/>
    <mergeCell ref="B25:C27"/>
    <mergeCell ref="Y25:Z25"/>
    <mergeCell ref="AB25:AG25"/>
    <mergeCell ref="AI28:AN28"/>
    <mergeCell ref="D29:J30"/>
    <mergeCell ref="P29:T29"/>
    <mergeCell ref="U29:Y29"/>
    <mergeCell ref="Z29:AA29"/>
    <mergeCell ref="AB29:AG29"/>
    <mergeCell ref="AI29:AN29"/>
    <mergeCell ref="P30:T30"/>
    <mergeCell ref="U30:W30"/>
    <mergeCell ref="X30:Y30"/>
    <mergeCell ref="AB30:AN30"/>
    <mergeCell ref="B31:C33"/>
    <mergeCell ref="D31:J31"/>
    <mergeCell ref="K31:O33"/>
    <mergeCell ref="P31:R31"/>
    <mergeCell ref="S31:T31"/>
    <mergeCell ref="V31:W31"/>
    <mergeCell ref="Y31:Z31"/>
    <mergeCell ref="AB31:AG31"/>
    <mergeCell ref="AI31:AN31"/>
    <mergeCell ref="D32:J33"/>
    <mergeCell ref="P32:T32"/>
    <mergeCell ref="U32:Y32"/>
    <mergeCell ref="Z32:AA32"/>
    <mergeCell ref="AB32:AG32"/>
    <mergeCell ref="AI32:AN32"/>
    <mergeCell ref="P33:T33"/>
    <mergeCell ref="U33:W33"/>
    <mergeCell ref="X33:Y33"/>
    <mergeCell ref="AB33:AN33"/>
    <mergeCell ref="AI34:AN34"/>
    <mergeCell ref="D35:J36"/>
    <mergeCell ref="P35:T35"/>
    <mergeCell ref="U35:Y35"/>
    <mergeCell ref="Z35:AA35"/>
    <mergeCell ref="AB35:AG35"/>
    <mergeCell ref="AI35:AN35"/>
    <mergeCell ref="P36:T36"/>
    <mergeCell ref="D34:J34"/>
    <mergeCell ref="K34:O36"/>
    <mergeCell ref="P34:R34"/>
    <mergeCell ref="S34:T34"/>
    <mergeCell ref="V34:W34"/>
    <mergeCell ref="U36:W36"/>
    <mergeCell ref="X36:Y36"/>
    <mergeCell ref="AB36:AN36"/>
    <mergeCell ref="B37:C39"/>
    <mergeCell ref="D37:J37"/>
    <mergeCell ref="K37:O39"/>
    <mergeCell ref="P37:R37"/>
    <mergeCell ref="S37:T37"/>
    <mergeCell ref="V37:W37"/>
    <mergeCell ref="Y37:Z37"/>
    <mergeCell ref="AB37:AG37"/>
    <mergeCell ref="B34:C36"/>
    <mergeCell ref="Y34:Z34"/>
    <mergeCell ref="AB34:AG34"/>
    <mergeCell ref="AI37:AN37"/>
    <mergeCell ref="D38:J39"/>
    <mergeCell ref="P38:T38"/>
    <mergeCell ref="U38:Y38"/>
    <mergeCell ref="Z38:AA38"/>
    <mergeCell ref="AB38:AG38"/>
    <mergeCell ref="AI38:AN38"/>
    <mergeCell ref="P39:T39"/>
    <mergeCell ref="U39:W39"/>
    <mergeCell ref="X39:Y39"/>
    <mergeCell ref="AB39:AN39"/>
    <mergeCell ref="B40:C42"/>
    <mergeCell ref="D40:J40"/>
    <mergeCell ref="K40:O42"/>
    <mergeCell ref="P40:R40"/>
    <mergeCell ref="S40:T40"/>
    <mergeCell ref="V40:W40"/>
    <mergeCell ref="Y40:Z40"/>
    <mergeCell ref="AB40:AG40"/>
    <mergeCell ref="AI40:AN40"/>
    <mergeCell ref="D41:J42"/>
    <mergeCell ref="P41:T41"/>
    <mergeCell ref="U41:Y41"/>
    <mergeCell ref="Z41:AA41"/>
    <mergeCell ref="AB41:AG41"/>
    <mergeCell ref="AI41:AN41"/>
    <mergeCell ref="P42:T42"/>
    <mergeCell ref="U42:W42"/>
    <mergeCell ref="X42:Y42"/>
    <mergeCell ref="AB42:AN42"/>
    <mergeCell ref="AI58:AN58"/>
    <mergeCell ref="D59:J60"/>
    <mergeCell ref="P59:T59"/>
    <mergeCell ref="U59:Y59"/>
    <mergeCell ref="Z59:AA59"/>
    <mergeCell ref="AB59:AG59"/>
    <mergeCell ref="AI59:AN59"/>
    <mergeCell ref="P60:T60"/>
    <mergeCell ref="D58:J58"/>
    <mergeCell ref="K58:O60"/>
    <mergeCell ref="P58:R58"/>
    <mergeCell ref="S58:T58"/>
    <mergeCell ref="V58:W58"/>
    <mergeCell ref="U60:W60"/>
    <mergeCell ref="X60:Y60"/>
    <mergeCell ref="AB60:AN60"/>
    <mergeCell ref="B61:C63"/>
    <mergeCell ref="D61:J61"/>
    <mergeCell ref="K61:O63"/>
    <mergeCell ref="P61:R61"/>
    <mergeCell ref="S61:T61"/>
    <mergeCell ref="V61:W61"/>
    <mergeCell ref="Y61:Z61"/>
    <mergeCell ref="AB61:AG61"/>
    <mergeCell ref="B58:C60"/>
    <mergeCell ref="Y58:Z58"/>
    <mergeCell ref="AB58:AG58"/>
    <mergeCell ref="AI61:AN61"/>
    <mergeCell ref="D62:J63"/>
    <mergeCell ref="P62:T62"/>
    <mergeCell ref="U62:Y62"/>
    <mergeCell ref="Z62:AA62"/>
    <mergeCell ref="AB62:AG62"/>
    <mergeCell ref="AI62:AN62"/>
    <mergeCell ref="P63:T63"/>
    <mergeCell ref="U63:W63"/>
    <mergeCell ref="X63:Y63"/>
    <mergeCell ref="AB63:AN63"/>
    <mergeCell ref="B64:C66"/>
    <mergeCell ref="D64:J64"/>
    <mergeCell ref="K64:O66"/>
    <mergeCell ref="P64:R64"/>
    <mergeCell ref="S64:T64"/>
    <mergeCell ref="V64:W64"/>
    <mergeCell ref="Y64:Z64"/>
    <mergeCell ref="AB64:AG64"/>
    <mergeCell ref="AI64:AN64"/>
    <mergeCell ref="D65:J66"/>
    <mergeCell ref="P65:T65"/>
    <mergeCell ref="U65:Y65"/>
    <mergeCell ref="Z65:AA65"/>
    <mergeCell ref="AB65:AG65"/>
    <mergeCell ref="AI65:AN65"/>
    <mergeCell ref="P66:T66"/>
    <mergeCell ref="U66:W66"/>
    <mergeCell ref="X66:Y66"/>
    <mergeCell ref="AB66:AN66"/>
    <mergeCell ref="AB68:AG68"/>
    <mergeCell ref="AI68:AN68"/>
    <mergeCell ref="P69:T69"/>
    <mergeCell ref="D67:J67"/>
    <mergeCell ref="K67:O69"/>
    <mergeCell ref="P67:R67"/>
    <mergeCell ref="S67:T67"/>
    <mergeCell ref="V67:W67"/>
    <mergeCell ref="U69:W69"/>
    <mergeCell ref="Z71:AA71"/>
    <mergeCell ref="AB71:AG71"/>
    <mergeCell ref="AI71:AN71"/>
    <mergeCell ref="P72:T72"/>
    <mergeCell ref="U72:W72"/>
    <mergeCell ref="X72:Y72"/>
    <mergeCell ref="X69:Y69"/>
    <mergeCell ref="AB69:AN69"/>
    <mergeCell ref="B70:C72"/>
    <mergeCell ref="D70:J70"/>
    <mergeCell ref="K70:O72"/>
    <mergeCell ref="P70:R70"/>
    <mergeCell ref="S70:T70"/>
    <mergeCell ref="V70:W70"/>
    <mergeCell ref="Y70:Z70"/>
    <mergeCell ref="AB70:AG70"/>
    <mergeCell ref="B67:C69"/>
    <mergeCell ref="Y67:Z67"/>
    <mergeCell ref="AB67:AG67"/>
    <mergeCell ref="AI67:AN67"/>
    <mergeCell ref="D68:J69"/>
    <mergeCell ref="P68:T68"/>
    <mergeCell ref="U68:Y68"/>
    <mergeCell ref="Z68:AA68"/>
    <mergeCell ref="AI43:AN43"/>
    <mergeCell ref="D44:J45"/>
    <mergeCell ref="P44:T44"/>
    <mergeCell ref="U44:Y44"/>
    <mergeCell ref="Z44:AA44"/>
    <mergeCell ref="AB44:AG44"/>
    <mergeCell ref="AI44:AN44"/>
    <mergeCell ref="P45:T45"/>
    <mergeCell ref="D43:J43"/>
    <mergeCell ref="K43:O45"/>
    <mergeCell ref="P43:R43"/>
    <mergeCell ref="S43:T43"/>
    <mergeCell ref="V43:W43"/>
    <mergeCell ref="U45:W45"/>
    <mergeCell ref="X45:Y45"/>
    <mergeCell ref="AB45:AN45"/>
    <mergeCell ref="B46:C48"/>
    <mergeCell ref="D46:J46"/>
    <mergeCell ref="K46:O48"/>
    <mergeCell ref="P46:R46"/>
    <mergeCell ref="S46:T46"/>
    <mergeCell ref="V46:W46"/>
    <mergeCell ref="Y46:Z46"/>
    <mergeCell ref="B43:C45"/>
    <mergeCell ref="AB46:AG46"/>
    <mergeCell ref="Y43:Z43"/>
    <mergeCell ref="AB43:AG43"/>
    <mergeCell ref="AI46:AN46"/>
    <mergeCell ref="D47:J48"/>
    <mergeCell ref="P47:T47"/>
    <mergeCell ref="U47:Y47"/>
    <mergeCell ref="Z47:AA47"/>
    <mergeCell ref="AB47:AG47"/>
    <mergeCell ref="AI47:AN47"/>
    <mergeCell ref="P48:T48"/>
    <mergeCell ref="U48:W48"/>
    <mergeCell ref="X48:Y48"/>
    <mergeCell ref="AB48:AN48"/>
    <mergeCell ref="AB49:AG49"/>
    <mergeCell ref="AI49:AN49"/>
    <mergeCell ref="D50:J51"/>
    <mergeCell ref="P50:T50"/>
    <mergeCell ref="U50:Y50"/>
    <mergeCell ref="Z50:AA50"/>
    <mergeCell ref="AB50:AG50"/>
    <mergeCell ref="AI50:AN50"/>
    <mergeCell ref="P51:T51"/>
    <mergeCell ref="U51:W51"/>
    <mergeCell ref="X51:Y51"/>
    <mergeCell ref="Z53:AA53"/>
    <mergeCell ref="AB53:AG53"/>
    <mergeCell ref="AI53:AN53"/>
    <mergeCell ref="P54:T54"/>
    <mergeCell ref="U54:W54"/>
    <mergeCell ref="X54:Y54"/>
    <mergeCell ref="AB54:AN54"/>
    <mergeCell ref="AB51:AN51"/>
    <mergeCell ref="B52:C54"/>
    <mergeCell ref="D52:J52"/>
    <mergeCell ref="K52:O54"/>
    <mergeCell ref="P52:R52"/>
    <mergeCell ref="S52:T52"/>
    <mergeCell ref="V52:W52"/>
    <mergeCell ref="Y52:Z52"/>
    <mergeCell ref="AB52:AG52"/>
    <mergeCell ref="AI52:AN52"/>
    <mergeCell ref="B49:C51"/>
    <mergeCell ref="D49:J49"/>
    <mergeCell ref="K49:O51"/>
    <mergeCell ref="P49:R49"/>
    <mergeCell ref="S49:T49"/>
    <mergeCell ref="V49:W49"/>
    <mergeCell ref="Y49:Z49"/>
    <mergeCell ref="B55:C57"/>
    <mergeCell ref="D55:J55"/>
    <mergeCell ref="K55:O57"/>
    <mergeCell ref="P55:R55"/>
    <mergeCell ref="S55:T55"/>
    <mergeCell ref="V55:W55"/>
    <mergeCell ref="U57:W57"/>
    <mergeCell ref="D53:J54"/>
    <mergeCell ref="P53:T53"/>
    <mergeCell ref="U53:Y53"/>
    <mergeCell ref="D74:AM74"/>
    <mergeCell ref="U75:V75"/>
    <mergeCell ref="Z75:AA75"/>
    <mergeCell ref="W75:X75"/>
    <mergeCell ref="X57:Y57"/>
    <mergeCell ref="AB57:AN57"/>
    <mergeCell ref="Y55:Z55"/>
    <mergeCell ref="AB55:AG55"/>
    <mergeCell ref="AI55:AN55"/>
    <mergeCell ref="D56:J57"/>
    <mergeCell ref="P56:T56"/>
    <mergeCell ref="U56:Y56"/>
    <mergeCell ref="Z56:AA56"/>
    <mergeCell ref="AB56:AG56"/>
    <mergeCell ref="AI56:AN56"/>
    <mergeCell ref="P57:T57"/>
    <mergeCell ref="AB72:AN72"/>
    <mergeCell ref="D73:AM73"/>
    <mergeCell ref="AB75:AF75"/>
    <mergeCell ref="AG75:AN75"/>
    <mergeCell ref="AI70:AN70"/>
    <mergeCell ref="D71:J72"/>
    <mergeCell ref="P71:T71"/>
    <mergeCell ref="U71:Y71"/>
  </mergeCells>
  <phoneticPr fontId="1"/>
  <dataValidations count="2">
    <dataValidation type="list" allowBlank="1" showInputMessage="1" showErrorMessage="1" sqref="K13:O72">
      <formula1>"満3歳児,年少,年中,年長"</formula1>
    </dataValidation>
    <dataValidation type="list" allowBlank="1" showInputMessage="1" showErrorMessage="1" sqref="Z5">
      <formula1>"幼稚園（未移行）,国立大学附属幼稚園,国立大学附属特別支援学校"</formula1>
    </dataValidation>
  </dataValidations>
  <printOptions horizontalCentered="1"/>
  <pageMargins left="0.23622047244094491" right="0.23622047244094491" top="0.55118110236220474" bottom="0.55118110236220474"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2"/>
  <sheetViews>
    <sheetView view="pageBreakPreview" zoomScaleNormal="100" zoomScaleSheetLayoutView="100" workbookViewId="0">
      <selection activeCell="L2" sqref="L2:M2"/>
    </sheetView>
  </sheetViews>
  <sheetFormatPr defaultRowHeight="13.5"/>
  <cols>
    <col min="1" max="30" width="2.375" customWidth="1"/>
    <col min="31" max="31" width="2.5" customWidth="1"/>
    <col min="32" max="37" width="2.375" customWidth="1"/>
    <col min="38" max="38" width="2.625" customWidth="1"/>
    <col min="39" max="39" width="2.375" customWidth="1"/>
    <col min="40" max="44" width="3.25" customWidth="1"/>
    <col min="45" max="62" width="2.375" customWidth="1"/>
  </cols>
  <sheetData>
    <row r="1" spans="1:56" ht="20.25" customHeight="1">
      <c r="A1" s="256" t="s">
        <v>89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40"/>
      <c r="AG1" s="40"/>
      <c r="AH1" s="40"/>
      <c r="AI1" s="40"/>
      <c r="AJ1" s="40"/>
      <c r="AK1" s="40"/>
      <c r="AL1" s="40"/>
      <c r="AN1" s="227" t="s">
        <v>48</v>
      </c>
      <c r="AO1" s="227"/>
      <c r="AP1" s="227"/>
      <c r="AQ1" s="227"/>
      <c r="AR1" s="227"/>
      <c r="AS1" s="227"/>
      <c r="AT1" s="227"/>
      <c r="AU1" s="227"/>
      <c r="AV1" s="227"/>
      <c r="AW1" s="227"/>
      <c r="AX1" s="227" t="s">
        <v>56</v>
      </c>
      <c r="AY1" s="227"/>
      <c r="AZ1" s="227"/>
      <c r="BA1" s="227"/>
      <c r="BB1" s="227"/>
      <c r="BC1" s="227"/>
      <c r="BD1" s="227"/>
    </row>
    <row r="2" spans="1:56" ht="19.5" customHeight="1">
      <c r="K2" s="7" t="s">
        <v>7</v>
      </c>
      <c r="L2" s="376" t="s">
        <v>186</v>
      </c>
      <c r="M2" s="376"/>
      <c r="N2" s="230">
        <f>請求書!$O$6</f>
        <v>0</v>
      </c>
      <c r="O2" s="230"/>
      <c r="P2" s="230" t="s">
        <v>3</v>
      </c>
      <c r="Q2" s="230"/>
      <c r="R2" s="230">
        <f>請求書!$S$6</f>
        <v>0</v>
      </c>
      <c r="S2" s="230"/>
      <c r="T2" s="230" t="s">
        <v>33</v>
      </c>
      <c r="U2" s="230"/>
      <c r="V2" s="8" t="s">
        <v>10</v>
      </c>
      <c r="AN2" s="227" t="s">
        <v>93</v>
      </c>
      <c r="AO2" s="227"/>
      <c r="AP2" s="227"/>
      <c r="AQ2" s="227"/>
      <c r="AR2" s="227"/>
      <c r="AS2" s="227"/>
      <c r="AT2" s="227"/>
      <c r="AU2" s="227"/>
      <c r="AV2" s="227"/>
      <c r="AW2" s="227"/>
      <c r="AX2" s="228">
        <v>25700</v>
      </c>
      <c r="AY2" s="228"/>
      <c r="AZ2" s="228"/>
      <c r="BA2" s="228"/>
      <c r="BB2" s="228"/>
      <c r="BC2" s="228"/>
      <c r="BD2" s="228"/>
    </row>
    <row r="3" spans="1:56" ht="14.25" customHeight="1">
      <c r="L3" s="225" t="s">
        <v>57</v>
      </c>
      <c r="M3" s="225"/>
      <c r="N3" s="225"/>
      <c r="O3" s="225"/>
      <c r="P3" s="225"/>
      <c r="Q3" s="254">
        <f>請求書!H24</f>
        <v>0</v>
      </c>
      <c r="R3" s="254"/>
      <c r="S3" s="254"/>
      <c r="T3" s="254"/>
      <c r="U3" s="254"/>
      <c r="V3" s="254"/>
      <c r="W3" s="254"/>
      <c r="X3" s="254"/>
      <c r="Y3" s="254"/>
      <c r="Z3" s="254"/>
      <c r="AA3" s="254"/>
      <c r="AB3" s="254"/>
      <c r="AC3" s="254"/>
      <c r="AD3" s="254"/>
      <c r="AN3" s="227" t="s">
        <v>55</v>
      </c>
      <c r="AO3" s="227"/>
      <c r="AP3" s="227"/>
      <c r="AQ3" s="227"/>
      <c r="AR3" s="227"/>
      <c r="AS3" s="227"/>
      <c r="AT3" s="227"/>
      <c r="AU3" s="227"/>
      <c r="AV3" s="227"/>
      <c r="AW3" s="227"/>
      <c r="AX3" s="228">
        <v>8700</v>
      </c>
      <c r="AY3" s="228"/>
      <c r="AZ3" s="228"/>
      <c r="BA3" s="228"/>
      <c r="BB3" s="228"/>
      <c r="BC3" s="228"/>
      <c r="BD3" s="228"/>
    </row>
    <row r="4" spans="1:56" ht="14.25" customHeight="1">
      <c r="L4" s="210" t="s">
        <v>91</v>
      </c>
      <c r="M4" s="210"/>
      <c r="N4" s="210"/>
      <c r="O4" s="210"/>
      <c r="P4" s="210"/>
      <c r="Q4" s="210">
        <f>請求書!Z24</f>
        <v>0</v>
      </c>
      <c r="R4" s="210"/>
      <c r="S4" s="210"/>
      <c r="T4" s="210"/>
      <c r="U4" s="210"/>
      <c r="V4" s="210"/>
      <c r="W4" s="210"/>
      <c r="X4" s="210"/>
      <c r="Y4" s="210"/>
      <c r="Z4" s="210"/>
      <c r="AA4" s="210"/>
      <c r="AB4" s="210"/>
      <c r="AC4" s="210"/>
      <c r="AD4" s="210"/>
      <c r="AN4" s="227" t="s">
        <v>49</v>
      </c>
      <c r="AO4" s="227"/>
      <c r="AP4" s="227"/>
      <c r="AQ4" s="227"/>
      <c r="AR4" s="227"/>
      <c r="AS4" s="227"/>
      <c r="AT4" s="227"/>
      <c r="AU4" s="227"/>
      <c r="AV4" s="227"/>
      <c r="AW4" s="227"/>
      <c r="AX4" s="228">
        <v>400</v>
      </c>
      <c r="AY4" s="228"/>
      <c r="AZ4" s="228"/>
      <c r="BA4" s="228"/>
      <c r="BB4" s="228"/>
      <c r="BC4" s="228"/>
      <c r="BD4" s="228"/>
    </row>
    <row r="5" spans="1:56" ht="14.25" customHeight="1">
      <c r="L5" s="210" t="s">
        <v>92</v>
      </c>
      <c r="M5" s="210"/>
      <c r="N5" s="210"/>
      <c r="O5" s="210"/>
      <c r="P5" s="210"/>
      <c r="Q5" s="255">
        <f>請求書!H18</f>
        <v>0</v>
      </c>
      <c r="R5" s="255"/>
      <c r="S5" s="255"/>
      <c r="T5" s="255"/>
      <c r="U5" s="255"/>
      <c r="V5" s="255"/>
      <c r="W5" s="255"/>
      <c r="X5" s="255"/>
      <c r="Y5" s="255"/>
      <c r="Z5" s="255"/>
      <c r="AA5" s="255"/>
      <c r="AB5" s="255"/>
      <c r="AC5" s="255"/>
      <c r="AD5" s="36" t="s">
        <v>94</v>
      </c>
      <c r="AN5" s="33"/>
      <c r="AO5" s="33"/>
      <c r="AP5" s="33"/>
      <c r="AQ5" s="33"/>
      <c r="AR5" s="33"/>
      <c r="AS5" s="33"/>
      <c r="AT5" s="33"/>
      <c r="AU5" s="33"/>
      <c r="AV5" s="33"/>
      <c r="AW5" s="33"/>
      <c r="AX5" s="32"/>
      <c r="AY5" s="32"/>
      <c r="AZ5" s="32"/>
      <c r="BA5" s="32"/>
      <c r="BB5" s="32"/>
      <c r="BC5" s="32"/>
      <c r="BD5" s="32"/>
    </row>
    <row r="6" spans="1:56" ht="14.25" customHeight="1">
      <c r="L6" s="210" t="s">
        <v>48</v>
      </c>
      <c r="M6" s="210"/>
      <c r="N6" s="210"/>
      <c r="O6" s="210"/>
      <c r="P6" s="210"/>
      <c r="Q6" s="261"/>
      <c r="R6" s="261"/>
      <c r="S6" s="261"/>
      <c r="T6" s="261"/>
      <c r="U6" s="261"/>
      <c r="V6" s="261"/>
      <c r="W6" s="261"/>
      <c r="X6" s="261"/>
      <c r="Y6" s="261"/>
      <c r="Z6" s="261"/>
      <c r="AA6" s="261"/>
      <c r="AB6" s="261"/>
      <c r="AC6" s="261"/>
      <c r="AD6" s="261"/>
      <c r="AN6" s="33"/>
      <c r="AO6" s="33"/>
      <c r="AP6" s="33"/>
      <c r="AQ6" s="33"/>
      <c r="AR6" s="33"/>
      <c r="AS6" s="33"/>
      <c r="AT6" s="33"/>
      <c r="AU6" s="33"/>
      <c r="AV6" s="33"/>
      <c r="AW6" s="33"/>
      <c r="AX6" s="32"/>
      <c r="AY6" s="32"/>
      <c r="AZ6" s="32"/>
      <c r="BA6" s="32"/>
      <c r="BB6" s="32"/>
      <c r="BC6" s="32"/>
      <c r="BD6" s="32"/>
    </row>
    <row r="7" spans="1:56" ht="14.25" customHeight="1">
      <c r="B7" t="s">
        <v>90</v>
      </c>
      <c r="N7" s="35"/>
      <c r="O7" s="35"/>
      <c r="T7" s="34"/>
      <c r="U7" s="34"/>
      <c r="V7" s="34"/>
      <c r="W7" s="34"/>
      <c r="X7" s="34"/>
      <c r="Y7" s="36"/>
      <c r="Z7" s="36"/>
      <c r="AA7" s="36"/>
      <c r="AB7" s="36"/>
      <c r="AC7" s="36"/>
      <c r="AD7" s="36"/>
      <c r="AE7" s="36"/>
      <c r="AF7" s="36"/>
      <c r="AG7" s="36"/>
      <c r="AH7" s="36"/>
      <c r="AI7" s="36"/>
      <c r="AJ7" s="36"/>
      <c r="AN7" s="33"/>
      <c r="AO7" s="33"/>
      <c r="AP7" s="33"/>
      <c r="AQ7" s="33"/>
      <c r="AR7" s="33"/>
      <c r="AS7" s="33"/>
      <c r="AT7" s="33"/>
      <c r="AU7" s="33"/>
      <c r="AV7" s="33"/>
      <c r="AW7" s="33"/>
      <c r="AX7" s="32"/>
      <c r="AY7" s="32"/>
      <c r="AZ7" s="32"/>
      <c r="BA7" s="32"/>
      <c r="BB7" s="32"/>
      <c r="BC7" s="32"/>
      <c r="BD7" s="32"/>
    </row>
    <row r="8" spans="1:56" ht="15" customHeight="1">
      <c r="B8" s="258" t="s">
        <v>95</v>
      </c>
      <c r="C8" s="258"/>
      <c r="D8" s="258"/>
      <c r="E8" s="258"/>
      <c r="F8" s="258"/>
      <c r="G8" s="258"/>
      <c r="H8" s="210" t="s">
        <v>96</v>
      </c>
      <c r="I8" s="210"/>
      <c r="J8" s="210"/>
      <c r="K8" s="210"/>
      <c r="L8" s="210"/>
      <c r="N8" s="259" t="s">
        <v>183</v>
      </c>
      <c r="O8" s="259"/>
      <c r="P8" s="259"/>
      <c r="Q8" s="259"/>
      <c r="R8" t="s">
        <v>97</v>
      </c>
      <c r="S8" s="259" t="s">
        <v>184</v>
      </c>
      <c r="T8" s="259"/>
      <c r="U8" s="259"/>
      <c r="V8" s="259"/>
      <c r="AI8" s="36"/>
    </row>
    <row r="9" spans="1:56" ht="15" customHeight="1">
      <c r="B9" s="258" t="s">
        <v>98</v>
      </c>
      <c r="C9" s="258"/>
      <c r="D9" s="258"/>
      <c r="E9" s="258"/>
      <c r="F9" s="258"/>
      <c r="G9" s="258"/>
      <c r="H9" s="258"/>
      <c r="I9" s="258"/>
      <c r="J9" s="258"/>
      <c r="K9" s="258"/>
      <c r="L9" s="258"/>
      <c r="M9" s="258"/>
      <c r="N9" s="258"/>
      <c r="O9" s="29"/>
      <c r="P9" s="30"/>
      <c r="Q9" s="30"/>
      <c r="R9" s="30"/>
    </row>
    <row r="10" spans="1:56" ht="15" customHeight="1">
      <c r="B10" s="210" t="s">
        <v>44</v>
      </c>
      <c r="C10" s="210"/>
      <c r="D10" s="210"/>
      <c r="E10" s="210"/>
      <c r="F10" s="210"/>
      <c r="G10" s="210" t="s">
        <v>50</v>
      </c>
      <c r="H10" s="210"/>
      <c r="I10" s="210"/>
      <c r="J10" s="210"/>
      <c r="K10" s="260"/>
      <c r="L10" s="260"/>
      <c r="M10" s="260"/>
      <c r="N10" s="260"/>
      <c r="O10" t="s">
        <v>22</v>
      </c>
    </row>
    <row r="11" spans="1:56" ht="13.5" customHeight="1">
      <c r="B11" s="207" t="s">
        <v>36</v>
      </c>
      <c r="C11" s="212"/>
      <c r="D11" s="246" t="s">
        <v>38</v>
      </c>
      <c r="E11" s="247"/>
      <c r="F11" s="247"/>
      <c r="G11" s="247"/>
      <c r="H11" s="247"/>
      <c r="I11" s="247"/>
      <c r="J11" s="247"/>
      <c r="K11" s="248"/>
      <c r="L11" s="207" t="s">
        <v>58</v>
      </c>
      <c r="M11" s="208"/>
      <c r="N11" s="208"/>
      <c r="O11" s="208"/>
      <c r="P11" s="212"/>
      <c r="Q11" s="214" t="s">
        <v>74</v>
      </c>
      <c r="R11" s="215"/>
      <c r="S11" s="215"/>
      <c r="T11" s="215"/>
      <c r="U11" s="215"/>
      <c r="V11" s="215"/>
      <c r="W11" s="216"/>
      <c r="X11" s="214" t="s">
        <v>75</v>
      </c>
      <c r="Y11" s="215"/>
      <c r="Z11" s="215"/>
      <c r="AA11" s="215"/>
      <c r="AB11" s="215"/>
      <c r="AC11" s="215"/>
      <c r="AD11" s="216"/>
      <c r="AI11" s="39"/>
    </row>
    <row r="12" spans="1:56">
      <c r="B12" s="188"/>
      <c r="C12" s="191"/>
      <c r="D12" s="188" t="s">
        <v>37</v>
      </c>
      <c r="E12" s="189"/>
      <c r="F12" s="189"/>
      <c r="G12" s="189"/>
      <c r="H12" s="189"/>
      <c r="I12" s="189"/>
      <c r="J12" s="189"/>
      <c r="K12" s="191"/>
      <c r="L12" s="188"/>
      <c r="M12" s="189"/>
      <c r="N12" s="189"/>
      <c r="O12" s="189"/>
      <c r="P12" s="191"/>
      <c r="Q12" s="217"/>
      <c r="R12" s="218"/>
      <c r="S12" s="218"/>
      <c r="T12" s="218"/>
      <c r="U12" s="218"/>
      <c r="V12" s="218"/>
      <c r="W12" s="219"/>
      <c r="X12" s="217"/>
      <c r="Y12" s="218"/>
      <c r="Z12" s="218"/>
      <c r="AA12" s="218"/>
      <c r="AB12" s="218"/>
      <c r="AC12" s="218"/>
      <c r="AD12" s="219"/>
      <c r="AI12" s="39"/>
      <c r="AJ12" s="39"/>
    </row>
    <row r="13" spans="1:56">
      <c r="B13" s="192"/>
      <c r="C13" s="195"/>
      <c r="D13" s="192"/>
      <c r="E13" s="176"/>
      <c r="F13" s="176"/>
      <c r="G13" s="176"/>
      <c r="H13" s="176"/>
      <c r="I13" s="176"/>
      <c r="J13" s="176"/>
      <c r="K13" s="195"/>
      <c r="L13" s="192"/>
      <c r="M13" s="176"/>
      <c r="N13" s="176"/>
      <c r="O13" s="176"/>
      <c r="P13" s="195"/>
      <c r="Q13" s="222" t="s">
        <v>103</v>
      </c>
      <c r="R13" s="223"/>
      <c r="S13" s="223"/>
      <c r="T13" s="223"/>
      <c r="U13" s="223"/>
      <c r="V13" s="223"/>
      <c r="W13" s="223"/>
      <c r="X13" s="223"/>
      <c r="Y13" s="223"/>
      <c r="Z13" s="223"/>
      <c r="AA13" s="223"/>
      <c r="AB13" s="223"/>
      <c r="AC13" s="223"/>
      <c r="AD13" s="224"/>
    </row>
    <row r="14" spans="1:56">
      <c r="B14" s="188">
        <v>1</v>
      </c>
      <c r="C14" s="191"/>
      <c r="D14" s="234"/>
      <c r="E14" s="235"/>
      <c r="F14" s="235"/>
      <c r="G14" s="235"/>
      <c r="H14" s="235"/>
      <c r="I14" s="235"/>
      <c r="J14" s="235"/>
      <c r="K14" s="236"/>
      <c r="L14" s="237" t="str">
        <f>IF(D15="","",$G$10)</f>
        <v/>
      </c>
      <c r="M14" s="238"/>
      <c r="N14" s="238"/>
      <c r="O14" s="238"/>
      <c r="P14" s="239"/>
      <c r="Q14" s="180" t="str">
        <f>IF(D15="","",$K$10)</f>
        <v/>
      </c>
      <c r="R14" s="181"/>
      <c r="S14" s="181"/>
      <c r="T14" s="181"/>
      <c r="U14" s="181"/>
      <c r="V14" s="181"/>
      <c r="W14" s="16" t="s">
        <v>22</v>
      </c>
      <c r="X14" s="180" t="str">
        <f>IF(OR(D15="",$Q$6=""),"",VLOOKUP($Q$6,$AN$2:$BD$4,11,0))</f>
        <v/>
      </c>
      <c r="Y14" s="181"/>
      <c r="Z14" s="181"/>
      <c r="AA14" s="181"/>
      <c r="AB14" s="181"/>
      <c r="AC14" s="181"/>
      <c r="AD14" s="71" t="s">
        <v>22</v>
      </c>
    </row>
    <row r="15" spans="1:56" ht="18.75" customHeight="1">
      <c r="B15" s="192"/>
      <c r="C15" s="195"/>
      <c r="D15" s="242"/>
      <c r="E15" s="243"/>
      <c r="F15" s="243"/>
      <c r="G15" s="243"/>
      <c r="H15" s="243"/>
      <c r="I15" s="243"/>
      <c r="J15" s="243"/>
      <c r="K15" s="244"/>
      <c r="L15" s="240"/>
      <c r="M15" s="209"/>
      <c r="N15" s="209"/>
      <c r="O15" s="209"/>
      <c r="P15" s="241"/>
      <c r="Q15" s="177" t="str">
        <f>IF(D15="","",MIN(Q14,X14))</f>
        <v/>
      </c>
      <c r="R15" s="178"/>
      <c r="S15" s="178"/>
      <c r="T15" s="178"/>
      <c r="U15" s="178"/>
      <c r="V15" s="178"/>
      <c r="W15" s="178"/>
      <c r="X15" s="178"/>
      <c r="Y15" s="178"/>
      <c r="Z15" s="178"/>
      <c r="AA15" s="178"/>
      <c r="AB15" s="178"/>
      <c r="AC15" s="178"/>
      <c r="AD15" s="72" t="s">
        <v>22</v>
      </c>
    </row>
    <row r="16" spans="1:56">
      <c r="B16" s="207">
        <f>B14+1</f>
        <v>2</v>
      </c>
      <c r="C16" s="212"/>
      <c r="D16" s="234"/>
      <c r="E16" s="235"/>
      <c r="F16" s="235"/>
      <c r="G16" s="235"/>
      <c r="H16" s="235"/>
      <c r="I16" s="235"/>
      <c r="J16" s="235"/>
      <c r="K16" s="236"/>
      <c r="L16" s="237" t="str">
        <f>IF(D17="","",$G$10)</f>
        <v/>
      </c>
      <c r="M16" s="238"/>
      <c r="N16" s="238"/>
      <c r="O16" s="238"/>
      <c r="P16" s="239"/>
      <c r="Q16" s="180" t="str">
        <f>IF(D17="","",$K$10)</f>
        <v/>
      </c>
      <c r="R16" s="181"/>
      <c r="S16" s="181"/>
      <c r="T16" s="181"/>
      <c r="U16" s="181"/>
      <c r="V16" s="181"/>
      <c r="W16" s="16" t="s">
        <v>22</v>
      </c>
      <c r="X16" s="180" t="str">
        <f>IF(OR(D17="",$Q$6=""),"",VLOOKUP($Q$6,$AN$2:$BD$4,11,0))</f>
        <v/>
      </c>
      <c r="Y16" s="181"/>
      <c r="Z16" s="181"/>
      <c r="AA16" s="181"/>
      <c r="AB16" s="181"/>
      <c r="AC16" s="181"/>
      <c r="AD16" s="71" t="s">
        <v>22</v>
      </c>
    </row>
    <row r="17" spans="2:30" ht="18.75" customHeight="1">
      <c r="B17" s="192"/>
      <c r="C17" s="195"/>
      <c r="D17" s="242"/>
      <c r="E17" s="243"/>
      <c r="F17" s="243"/>
      <c r="G17" s="243"/>
      <c r="H17" s="243"/>
      <c r="I17" s="243"/>
      <c r="J17" s="243"/>
      <c r="K17" s="244"/>
      <c r="L17" s="240"/>
      <c r="M17" s="209"/>
      <c r="N17" s="209"/>
      <c r="O17" s="209"/>
      <c r="P17" s="241"/>
      <c r="Q17" s="177" t="str">
        <f>IF(D17="","",MIN(Q16,X16))</f>
        <v/>
      </c>
      <c r="R17" s="178"/>
      <c r="S17" s="178"/>
      <c r="T17" s="178"/>
      <c r="U17" s="178"/>
      <c r="V17" s="178"/>
      <c r="W17" s="178"/>
      <c r="X17" s="178"/>
      <c r="Y17" s="178"/>
      <c r="Z17" s="178"/>
      <c r="AA17" s="178"/>
      <c r="AB17" s="178"/>
      <c r="AC17" s="178"/>
      <c r="AD17" s="72" t="s">
        <v>22</v>
      </c>
    </row>
    <row r="18" spans="2:30">
      <c r="B18" s="207">
        <f>B16+1</f>
        <v>3</v>
      </c>
      <c r="C18" s="212"/>
      <c r="D18" s="234"/>
      <c r="E18" s="235"/>
      <c r="F18" s="235"/>
      <c r="G18" s="235"/>
      <c r="H18" s="235"/>
      <c r="I18" s="235"/>
      <c r="J18" s="235"/>
      <c r="K18" s="236"/>
      <c r="L18" s="237" t="str">
        <f>IF(D19="","",$G$10)</f>
        <v/>
      </c>
      <c r="M18" s="238"/>
      <c r="N18" s="238"/>
      <c r="O18" s="238"/>
      <c r="P18" s="239"/>
      <c r="Q18" s="180" t="str">
        <f>IF(D19="","",$K$10)</f>
        <v/>
      </c>
      <c r="R18" s="181"/>
      <c r="S18" s="181"/>
      <c r="T18" s="181"/>
      <c r="U18" s="181"/>
      <c r="V18" s="181"/>
      <c r="W18" s="16" t="s">
        <v>22</v>
      </c>
      <c r="X18" s="180" t="str">
        <f>IF(OR(D19="",$Q$6=""),"",VLOOKUP($Q$6,$AN$2:$BD$4,11,0))</f>
        <v/>
      </c>
      <c r="Y18" s="181"/>
      <c r="Z18" s="181"/>
      <c r="AA18" s="181"/>
      <c r="AB18" s="181"/>
      <c r="AC18" s="181"/>
      <c r="AD18" s="71" t="s">
        <v>22</v>
      </c>
    </row>
    <row r="19" spans="2:30" ht="18.75" customHeight="1">
      <c r="B19" s="192"/>
      <c r="C19" s="195"/>
      <c r="D19" s="242"/>
      <c r="E19" s="243"/>
      <c r="F19" s="243"/>
      <c r="G19" s="243"/>
      <c r="H19" s="243"/>
      <c r="I19" s="243"/>
      <c r="J19" s="243"/>
      <c r="K19" s="244"/>
      <c r="L19" s="240"/>
      <c r="M19" s="209"/>
      <c r="N19" s="209"/>
      <c r="O19" s="209"/>
      <c r="P19" s="241"/>
      <c r="Q19" s="177" t="str">
        <f>IF(D19="","",MIN(Q18,X18))</f>
        <v/>
      </c>
      <c r="R19" s="178"/>
      <c r="S19" s="178"/>
      <c r="T19" s="178"/>
      <c r="U19" s="178"/>
      <c r="V19" s="178"/>
      <c r="W19" s="178"/>
      <c r="X19" s="178"/>
      <c r="Y19" s="178"/>
      <c r="Z19" s="178"/>
      <c r="AA19" s="178"/>
      <c r="AB19" s="178"/>
      <c r="AC19" s="178"/>
      <c r="AD19" s="72" t="s">
        <v>22</v>
      </c>
    </row>
    <row r="20" spans="2:30">
      <c r="B20" s="207">
        <f>B18+1</f>
        <v>4</v>
      </c>
      <c r="C20" s="212"/>
      <c r="D20" s="234"/>
      <c r="E20" s="235"/>
      <c r="F20" s="235"/>
      <c r="G20" s="235"/>
      <c r="H20" s="235"/>
      <c r="I20" s="235"/>
      <c r="J20" s="235"/>
      <c r="K20" s="236"/>
      <c r="L20" s="237" t="str">
        <f>IF(D21="","",$G$10)</f>
        <v/>
      </c>
      <c r="M20" s="238"/>
      <c r="N20" s="238"/>
      <c r="O20" s="238"/>
      <c r="P20" s="239"/>
      <c r="Q20" s="180" t="str">
        <f>IF(D21="","",$K$10)</f>
        <v/>
      </c>
      <c r="R20" s="181"/>
      <c r="S20" s="181"/>
      <c r="T20" s="181"/>
      <c r="U20" s="181"/>
      <c r="V20" s="181"/>
      <c r="W20" s="16" t="s">
        <v>22</v>
      </c>
      <c r="X20" s="180" t="str">
        <f>IF(OR(D21="",$Q$6=""),"",VLOOKUP($Q$6,$AN$2:$BD$4,11,0))</f>
        <v/>
      </c>
      <c r="Y20" s="181"/>
      <c r="Z20" s="181"/>
      <c r="AA20" s="181"/>
      <c r="AB20" s="181"/>
      <c r="AC20" s="181"/>
      <c r="AD20" s="71" t="s">
        <v>22</v>
      </c>
    </row>
    <row r="21" spans="2:30" ht="18.75" customHeight="1">
      <c r="B21" s="192"/>
      <c r="C21" s="195"/>
      <c r="D21" s="242"/>
      <c r="E21" s="243"/>
      <c r="F21" s="243"/>
      <c r="G21" s="243"/>
      <c r="H21" s="243"/>
      <c r="I21" s="243"/>
      <c r="J21" s="243"/>
      <c r="K21" s="244"/>
      <c r="L21" s="240"/>
      <c r="M21" s="209"/>
      <c r="N21" s="209"/>
      <c r="O21" s="209"/>
      <c r="P21" s="241"/>
      <c r="Q21" s="177" t="str">
        <f>IF(D21="","",MIN(Q20,X20))</f>
        <v/>
      </c>
      <c r="R21" s="178"/>
      <c r="S21" s="178"/>
      <c r="T21" s="178"/>
      <c r="U21" s="178"/>
      <c r="V21" s="178"/>
      <c r="W21" s="178"/>
      <c r="X21" s="178"/>
      <c r="Y21" s="178"/>
      <c r="Z21" s="178"/>
      <c r="AA21" s="178"/>
      <c r="AB21" s="178"/>
      <c r="AC21" s="178"/>
      <c r="AD21" s="72" t="s">
        <v>22</v>
      </c>
    </row>
    <row r="22" spans="2:30">
      <c r="B22" s="207">
        <f>B20+1</f>
        <v>5</v>
      </c>
      <c r="C22" s="212"/>
      <c r="D22" s="234"/>
      <c r="E22" s="235"/>
      <c r="F22" s="235"/>
      <c r="G22" s="235"/>
      <c r="H22" s="235"/>
      <c r="I22" s="235"/>
      <c r="J22" s="235"/>
      <c r="K22" s="236"/>
      <c r="L22" s="237" t="str">
        <f>IF(D23="","",$G$10)</f>
        <v/>
      </c>
      <c r="M22" s="238"/>
      <c r="N22" s="238"/>
      <c r="O22" s="238"/>
      <c r="P22" s="239"/>
      <c r="Q22" s="180" t="str">
        <f>IF(D23="","",$K$10)</f>
        <v/>
      </c>
      <c r="R22" s="181"/>
      <c r="S22" s="181"/>
      <c r="T22" s="181"/>
      <c r="U22" s="181"/>
      <c r="V22" s="181"/>
      <c r="W22" s="16" t="s">
        <v>22</v>
      </c>
      <c r="X22" s="180" t="str">
        <f>IF(OR(D23="",$Q$6=""),"",VLOOKUP($Q$6,$AN$2:$BD$4,11,0))</f>
        <v/>
      </c>
      <c r="Y22" s="181"/>
      <c r="Z22" s="181"/>
      <c r="AA22" s="181"/>
      <c r="AB22" s="181"/>
      <c r="AC22" s="181"/>
      <c r="AD22" s="71" t="s">
        <v>22</v>
      </c>
    </row>
    <row r="23" spans="2:30" ht="18.75" customHeight="1">
      <c r="B23" s="192"/>
      <c r="C23" s="195"/>
      <c r="D23" s="242"/>
      <c r="E23" s="243"/>
      <c r="F23" s="243"/>
      <c r="G23" s="243"/>
      <c r="H23" s="243"/>
      <c r="I23" s="243"/>
      <c r="J23" s="243"/>
      <c r="K23" s="244"/>
      <c r="L23" s="240"/>
      <c r="M23" s="209"/>
      <c r="N23" s="209"/>
      <c r="O23" s="209"/>
      <c r="P23" s="241"/>
      <c r="Q23" s="177" t="str">
        <f>IF(D23="","",MIN(Q22,X22))</f>
        <v/>
      </c>
      <c r="R23" s="178"/>
      <c r="S23" s="178"/>
      <c r="T23" s="178"/>
      <c r="U23" s="178"/>
      <c r="V23" s="178"/>
      <c r="W23" s="178"/>
      <c r="X23" s="178"/>
      <c r="Y23" s="178"/>
      <c r="Z23" s="178"/>
      <c r="AA23" s="178"/>
      <c r="AB23" s="178"/>
      <c r="AC23" s="178"/>
      <c r="AD23" s="72" t="s">
        <v>22</v>
      </c>
    </row>
    <row r="24" spans="2:30">
      <c r="B24" s="207">
        <f>B22+1</f>
        <v>6</v>
      </c>
      <c r="C24" s="212"/>
      <c r="D24" s="234"/>
      <c r="E24" s="235"/>
      <c r="F24" s="235"/>
      <c r="G24" s="235"/>
      <c r="H24" s="235"/>
      <c r="I24" s="235"/>
      <c r="J24" s="235"/>
      <c r="K24" s="236"/>
      <c r="L24" s="237" t="str">
        <f>IF(D25="","",$G$10)</f>
        <v/>
      </c>
      <c r="M24" s="238"/>
      <c r="N24" s="238"/>
      <c r="O24" s="238"/>
      <c r="P24" s="239"/>
      <c r="Q24" s="180" t="str">
        <f>IF(D25="","",$K$10)</f>
        <v/>
      </c>
      <c r="R24" s="181"/>
      <c r="S24" s="181"/>
      <c r="T24" s="181"/>
      <c r="U24" s="181"/>
      <c r="V24" s="181"/>
      <c r="W24" s="16" t="s">
        <v>22</v>
      </c>
      <c r="X24" s="180" t="str">
        <f>IF(OR(D25="",$Q$6=""),"",VLOOKUP($Q$6,$AN$2:$BD$4,11,0))</f>
        <v/>
      </c>
      <c r="Y24" s="181"/>
      <c r="Z24" s="181"/>
      <c r="AA24" s="181"/>
      <c r="AB24" s="181"/>
      <c r="AC24" s="181"/>
      <c r="AD24" s="71" t="s">
        <v>22</v>
      </c>
    </row>
    <row r="25" spans="2:30" ht="18.75" customHeight="1">
      <c r="B25" s="192"/>
      <c r="C25" s="195"/>
      <c r="D25" s="242"/>
      <c r="E25" s="243"/>
      <c r="F25" s="243"/>
      <c r="G25" s="243"/>
      <c r="H25" s="243"/>
      <c r="I25" s="243"/>
      <c r="J25" s="243"/>
      <c r="K25" s="244"/>
      <c r="L25" s="240"/>
      <c r="M25" s="209"/>
      <c r="N25" s="209"/>
      <c r="O25" s="209"/>
      <c r="P25" s="241"/>
      <c r="Q25" s="177" t="str">
        <f>IF(D25="","",MIN(Q24,X24))</f>
        <v/>
      </c>
      <c r="R25" s="178"/>
      <c r="S25" s="178"/>
      <c r="T25" s="178"/>
      <c r="U25" s="178"/>
      <c r="V25" s="178"/>
      <c r="W25" s="178"/>
      <c r="X25" s="178"/>
      <c r="Y25" s="178"/>
      <c r="Z25" s="178"/>
      <c r="AA25" s="178"/>
      <c r="AB25" s="178"/>
      <c r="AC25" s="178"/>
      <c r="AD25" s="72" t="s">
        <v>22</v>
      </c>
    </row>
    <row r="26" spans="2:30">
      <c r="B26" s="207">
        <f>B24+1</f>
        <v>7</v>
      </c>
      <c r="C26" s="212"/>
      <c r="D26" s="234"/>
      <c r="E26" s="235"/>
      <c r="F26" s="235"/>
      <c r="G26" s="235"/>
      <c r="H26" s="235"/>
      <c r="I26" s="235"/>
      <c r="J26" s="235"/>
      <c r="K26" s="236"/>
      <c r="L26" s="237" t="str">
        <f>IF(D27="","",$G$10)</f>
        <v/>
      </c>
      <c r="M26" s="238"/>
      <c r="N26" s="238"/>
      <c r="O26" s="238"/>
      <c r="P26" s="239"/>
      <c r="Q26" s="180" t="str">
        <f>IF(D27="","",$K$10)</f>
        <v/>
      </c>
      <c r="R26" s="181"/>
      <c r="S26" s="181"/>
      <c r="T26" s="181"/>
      <c r="U26" s="181"/>
      <c r="V26" s="181"/>
      <c r="W26" s="16" t="s">
        <v>22</v>
      </c>
      <c r="X26" s="180" t="str">
        <f>IF(OR(D27="",$Q$6=""),"",VLOOKUP($Q$6,$AN$2:$BD$4,11,0))</f>
        <v/>
      </c>
      <c r="Y26" s="181"/>
      <c r="Z26" s="181"/>
      <c r="AA26" s="181"/>
      <c r="AB26" s="181"/>
      <c r="AC26" s="181"/>
      <c r="AD26" s="71" t="s">
        <v>22</v>
      </c>
    </row>
    <row r="27" spans="2:30" ht="18.75" customHeight="1">
      <c r="B27" s="192"/>
      <c r="C27" s="195"/>
      <c r="D27" s="242"/>
      <c r="E27" s="243"/>
      <c r="F27" s="243"/>
      <c r="G27" s="243"/>
      <c r="H27" s="243"/>
      <c r="I27" s="243"/>
      <c r="J27" s="243"/>
      <c r="K27" s="244"/>
      <c r="L27" s="240"/>
      <c r="M27" s="209"/>
      <c r="N27" s="209"/>
      <c r="O27" s="209"/>
      <c r="P27" s="241"/>
      <c r="Q27" s="177" t="str">
        <f>IF(D27="","",MIN(Q26,X26))</f>
        <v/>
      </c>
      <c r="R27" s="178"/>
      <c r="S27" s="178"/>
      <c r="T27" s="178"/>
      <c r="U27" s="178"/>
      <c r="V27" s="178"/>
      <c r="W27" s="178"/>
      <c r="X27" s="178"/>
      <c r="Y27" s="178"/>
      <c r="Z27" s="178"/>
      <c r="AA27" s="178"/>
      <c r="AB27" s="178"/>
      <c r="AC27" s="178"/>
      <c r="AD27" s="72" t="s">
        <v>22</v>
      </c>
    </row>
    <row r="28" spans="2:30">
      <c r="B28" s="207">
        <f>B26+1</f>
        <v>8</v>
      </c>
      <c r="C28" s="212"/>
      <c r="D28" s="234"/>
      <c r="E28" s="235"/>
      <c r="F28" s="235"/>
      <c r="G28" s="235"/>
      <c r="H28" s="235"/>
      <c r="I28" s="235"/>
      <c r="J28" s="235"/>
      <c r="K28" s="236"/>
      <c r="L28" s="237" t="str">
        <f>IF(D29="","",$G$10)</f>
        <v/>
      </c>
      <c r="M28" s="238"/>
      <c r="N28" s="238"/>
      <c r="O28" s="238"/>
      <c r="P28" s="239"/>
      <c r="Q28" s="180" t="str">
        <f>IF(D29="","",$K$10)</f>
        <v/>
      </c>
      <c r="R28" s="181"/>
      <c r="S28" s="181"/>
      <c r="T28" s="181"/>
      <c r="U28" s="181"/>
      <c r="V28" s="181"/>
      <c r="W28" s="16" t="s">
        <v>22</v>
      </c>
      <c r="X28" s="180" t="str">
        <f>IF(OR(D29="",$Q$6=""),"",VLOOKUP($Q$6,$AN$2:$BD$4,11,0))</f>
        <v/>
      </c>
      <c r="Y28" s="181"/>
      <c r="Z28" s="181"/>
      <c r="AA28" s="181"/>
      <c r="AB28" s="181"/>
      <c r="AC28" s="181"/>
      <c r="AD28" s="71" t="s">
        <v>22</v>
      </c>
    </row>
    <row r="29" spans="2:30" ht="18.75" customHeight="1">
      <c r="B29" s="192"/>
      <c r="C29" s="195"/>
      <c r="D29" s="242"/>
      <c r="E29" s="243"/>
      <c r="F29" s="243"/>
      <c r="G29" s="243"/>
      <c r="H29" s="243"/>
      <c r="I29" s="243"/>
      <c r="J29" s="243"/>
      <c r="K29" s="244"/>
      <c r="L29" s="240"/>
      <c r="M29" s="209"/>
      <c r="N29" s="209"/>
      <c r="O29" s="209"/>
      <c r="P29" s="241"/>
      <c r="Q29" s="177" t="str">
        <f>IF(D29="","",MIN(Q28,X28))</f>
        <v/>
      </c>
      <c r="R29" s="178"/>
      <c r="S29" s="178"/>
      <c r="T29" s="178"/>
      <c r="U29" s="178"/>
      <c r="V29" s="178"/>
      <c r="W29" s="178"/>
      <c r="X29" s="178"/>
      <c r="Y29" s="178"/>
      <c r="Z29" s="178"/>
      <c r="AA29" s="178"/>
      <c r="AB29" s="178"/>
      <c r="AC29" s="178"/>
      <c r="AD29" s="72" t="s">
        <v>22</v>
      </c>
    </row>
    <row r="30" spans="2:30">
      <c r="B30" s="207">
        <f>B28+1</f>
        <v>9</v>
      </c>
      <c r="C30" s="212"/>
      <c r="D30" s="234"/>
      <c r="E30" s="235"/>
      <c r="F30" s="235"/>
      <c r="G30" s="235"/>
      <c r="H30" s="235"/>
      <c r="I30" s="235"/>
      <c r="J30" s="235"/>
      <c r="K30" s="236"/>
      <c r="L30" s="237" t="str">
        <f>IF(D31="","",$G$10)</f>
        <v/>
      </c>
      <c r="M30" s="238"/>
      <c r="N30" s="238"/>
      <c r="O30" s="238"/>
      <c r="P30" s="239"/>
      <c r="Q30" s="180" t="str">
        <f>IF(D31="","",$K$10)</f>
        <v/>
      </c>
      <c r="R30" s="181"/>
      <c r="S30" s="181"/>
      <c r="T30" s="181"/>
      <c r="U30" s="181"/>
      <c r="V30" s="181"/>
      <c r="W30" s="16" t="s">
        <v>22</v>
      </c>
      <c r="X30" s="180" t="str">
        <f>IF(OR(D31="",$Q$6=""),"",VLOOKUP($Q$6,$AN$2:$BD$4,11,0))</f>
        <v/>
      </c>
      <c r="Y30" s="181"/>
      <c r="Z30" s="181"/>
      <c r="AA30" s="181"/>
      <c r="AB30" s="181"/>
      <c r="AC30" s="181"/>
      <c r="AD30" s="71" t="s">
        <v>22</v>
      </c>
    </row>
    <row r="31" spans="2:30" ht="18.75" customHeight="1">
      <c r="B31" s="192"/>
      <c r="C31" s="195"/>
      <c r="D31" s="242"/>
      <c r="E31" s="243"/>
      <c r="F31" s="243"/>
      <c r="G31" s="243"/>
      <c r="H31" s="243"/>
      <c r="I31" s="243"/>
      <c r="J31" s="243"/>
      <c r="K31" s="244"/>
      <c r="L31" s="240"/>
      <c r="M31" s="209"/>
      <c r="N31" s="209"/>
      <c r="O31" s="209"/>
      <c r="P31" s="241"/>
      <c r="Q31" s="177" t="str">
        <f>IF(D31="","",MIN(Q30,X30))</f>
        <v/>
      </c>
      <c r="R31" s="178"/>
      <c r="S31" s="178"/>
      <c r="T31" s="178"/>
      <c r="U31" s="178"/>
      <c r="V31" s="178"/>
      <c r="W31" s="178"/>
      <c r="X31" s="178"/>
      <c r="Y31" s="178"/>
      <c r="Z31" s="178"/>
      <c r="AA31" s="178"/>
      <c r="AB31" s="178"/>
      <c r="AC31" s="178"/>
      <c r="AD31" s="72" t="s">
        <v>22</v>
      </c>
    </row>
    <row r="32" spans="2:30">
      <c r="B32" s="207">
        <f>B30+1</f>
        <v>10</v>
      </c>
      <c r="C32" s="212"/>
      <c r="D32" s="234"/>
      <c r="E32" s="235"/>
      <c r="F32" s="235"/>
      <c r="G32" s="235"/>
      <c r="H32" s="235"/>
      <c r="I32" s="235"/>
      <c r="J32" s="235"/>
      <c r="K32" s="236"/>
      <c r="L32" s="262" t="str">
        <f>IF(D33="","",$G$10)</f>
        <v/>
      </c>
      <c r="M32" s="263"/>
      <c r="N32" s="263"/>
      <c r="O32" s="263"/>
      <c r="P32" s="264"/>
      <c r="Q32" s="268" t="str">
        <f>IF(D33="","",$K$10)</f>
        <v/>
      </c>
      <c r="R32" s="269"/>
      <c r="S32" s="269"/>
      <c r="T32" s="269"/>
      <c r="U32" s="269"/>
      <c r="V32" s="269"/>
      <c r="W32" s="74" t="s">
        <v>22</v>
      </c>
      <c r="X32" s="268" t="str">
        <f>IF(OR(D33="",$Q$6=""),"",VLOOKUP($Q$6,$AN$2:$BD$4,11,0))</f>
        <v/>
      </c>
      <c r="Y32" s="269"/>
      <c r="Z32" s="269"/>
      <c r="AA32" s="269"/>
      <c r="AB32" s="269"/>
      <c r="AC32" s="269"/>
      <c r="AD32" s="71" t="s">
        <v>22</v>
      </c>
    </row>
    <row r="33" spans="2:30" ht="18.75" customHeight="1">
      <c r="B33" s="192"/>
      <c r="C33" s="195"/>
      <c r="D33" s="242"/>
      <c r="E33" s="243"/>
      <c r="F33" s="243"/>
      <c r="G33" s="243"/>
      <c r="H33" s="243"/>
      <c r="I33" s="243"/>
      <c r="J33" s="243"/>
      <c r="K33" s="244"/>
      <c r="L33" s="265"/>
      <c r="M33" s="266"/>
      <c r="N33" s="266"/>
      <c r="O33" s="266"/>
      <c r="P33" s="267"/>
      <c r="Q33" s="270" t="str">
        <f>IF(D33="","",MIN(Q32,X32))</f>
        <v/>
      </c>
      <c r="R33" s="271"/>
      <c r="S33" s="271"/>
      <c r="T33" s="271"/>
      <c r="U33" s="271"/>
      <c r="V33" s="271"/>
      <c r="W33" s="271"/>
      <c r="X33" s="271"/>
      <c r="Y33" s="271"/>
      <c r="Z33" s="271"/>
      <c r="AA33" s="271"/>
      <c r="AB33" s="271"/>
      <c r="AC33" s="271"/>
      <c r="AD33" s="72" t="s">
        <v>22</v>
      </c>
    </row>
    <row r="34" spans="2:30">
      <c r="B34" s="207">
        <f>B32+1</f>
        <v>11</v>
      </c>
      <c r="C34" s="212"/>
      <c r="D34" s="234"/>
      <c r="E34" s="235"/>
      <c r="F34" s="235"/>
      <c r="G34" s="235"/>
      <c r="H34" s="235"/>
      <c r="I34" s="235"/>
      <c r="J34" s="235"/>
      <c r="K34" s="236"/>
      <c r="L34" s="262" t="str">
        <f>IF(D35="","",$G$10)</f>
        <v/>
      </c>
      <c r="M34" s="263"/>
      <c r="N34" s="263"/>
      <c r="O34" s="263"/>
      <c r="P34" s="264"/>
      <c r="Q34" s="268" t="str">
        <f>IF(D35="","",$K$10)</f>
        <v/>
      </c>
      <c r="R34" s="269"/>
      <c r="S34" s="269"/>
      <c r="T34" s="269"/>
      <c r="U34" s="269"/>
      <c r="V34" s="269"/>
      <c r="W34" s="74" t="s">
        <v>22</v>
      </c>
      <c r="X34" s="268" t="str">
        <f>IF(OR(D35="",$Q$6=""),"",VLOOKUP($Q$6,$AN$2:$BD$4,11,0))</f>
        <v/>
      </c>
      <c r="Y34" s="269"/>
      <c r="Z34" s="269"/>
      <c r="AA34" s="269"/>
      <c r="AB34" s="269"/>
      <c r="AC34" s="269"/>
      <c r="AD34" s="71" t="s">
        <v>22</v>
      </c>
    </row>
    <row r="35" spans="2:30" ht="18.75" customHeight="1">
      <c r="B35" s="192"/>
      <c r="C35" s="195"/>
      <c r="D35" s="242"/>
      <c r="E35" s="243"/>
      <c r="F35" s="243"/>
      <c r="G35" s="243"/>
      <c r="H35" s="243"/>
      <c r="I35" s="243"/>
      <c r="J35" s="243"/>
      <c r="K35" s="244"/>
      <c r="L35" s="265"/>
      <c r="M35" s="266"/>
      <c r="N35" s="266"/>
      <c r="O35" s="266"/>
      <c r="P35" s="267"/>
      <c r="Q35" s="270" t="str">
        <f>IF(D35="","",MIN(Q34,X34))</f>
        <v/>
      </c>
      <c r="R35" s="271"/>
      <c r="S35" s="271"/>
      <c r="T35" s="271"/>
      <c r="U35" s="271"/>
      <c r="V35" s="271"/>
      <c r="W35" s="271"/>
      <c r="X35" s="271"/>
      <c r="Y35" s="271"/>
      <c r="Z35" s="271"/>
      <c r="AA35" s="271"/>
      <c r="AB35" s="271"/>
      <c r="AC35" s="271"/>
      <c r="AD35" s="72" t="s">
        <v>22</v>
      </c>
    </row>
    <row r="36" spans="2:30">
      <c r="B36" s="207">
        <f>B34+1</f>
        <v>12</v>
      </c>
      <c r="C36" s="212"/>
      <c r="D36" s="234"/>
      <c r="E36" s="235"/>
      <c r="F36" s="235"/>
      <c r="G36" s="235"/>
      <c r="H36" s="235"/>
      <c r="I36" s="235"/>
      <c r="J36" s="235"/>
      <c r="K36" s="236"/>
      <c r="L36" s="237" t="str">
        <f>IF(D37="","",$G$10)</f>
        <v/>
      </c>
      <c r="M36" s="238"/>
      <c r="N36" s="238"/>
      <c r="O36" s="238"/>
      <c r="P36" s="239"/>
      <c r="Q36" s="180" t="str">
        <f>IF(D37="","",$K$10)</f>
        <v/>
      </c>
      <c r="R36" s="181"/>
      <c r="S36" s="181"/>
      <c r="T36" s="181"/>
      <c r="U36" s="181"/>
      <c r="V36" s="181"/>
      <c r="W36" s="16" t="s">
        <v>22</v>
      </c>
      <c r="X36" s="180" t="str">
        <f>IF(OR(D37="",$Q$6=""),"",VLOOKUP($Q$6,$AN$2:$BD$4,11,0))</f>
        <v/>
      </c>
      <c r="Y36" s="181"/>
      <c r="Z36" s="181"/>
      <c r="AA36" s="181"/>
      <c r="AB36" s="181"/>
      <c r="AC36" s="181"/>
      <c r="AD36" s="71" t="s">
        <v>22</v>
      </c>
    </row>
    <row r="37" spans="2:30" ht="18.75" customHeight="1">
      <c r="B37" s="192"/>
      <c r="C37" s="195"/>
      <c r="D37" s="242"/>
      <c r="E37" s="243"/>
      <c r="F37" s="243"/>
      <c r="G37" s="243"/>
      <c r="H37" s="243"/>
      <c r="I37" s="243"/>
      <c r="J37" s="243"/>
      <c r="K37" s="244"/>
      <c r="L37" s="240"/>
      <c r="M37" s="209"/>
      <c r="N37" s="209"/>
      <c r="O37" s="209"/>
      <c r="P37" s="241"/>
      <c r="Q37" s="177" t="str">
        <f>IF(D37="","",MIN(Q36,X36))</f>
        <v/>
      </c>
      <c r="R37" s="178"/>
      <c r="S37" s="178"/>
      <c r="T37" s="178"/>
      <c r="U37" s="178"/>
      <c r="V37" s="178"/>
      <c r="W37" s="178"/>
      <c r="X37" s="178"/>
      <c r="Y37" s="178"/>
      <c r="Z37" s="178"/>
      <c r="AA37" s="178"/>
      <c r="AB37" s="178"/>
      <c r="AC37" s="178"/>
      <c r="AD37" s="72" t="s">
        <v>22</v>
      </c>
    </row>
    <row r="38" spans="2:30">
      <c r="B38" s="207">
        <f>B36+1</f>
        <v>13</v>
      </c>
      <c r="C38" s="212"/>
      <c r="D38" s="234"/>
      <c r="E38" s="235"/>
      <c r="F38" s="235"/>
      <c r="G38" s="235"/>
      <c r="H38" s="235"/>
      <c r="I38" s="235"/>
      <c r="J38" s="235"/>
      <c r="K38" s="236"/>
      <c r="L38" s="237" t="str">
        <f>IF(D39="","",$G$10)</f>
        <v/>
      </c>
      <c r="M38" s="238"/>
      <c r="N38" s="238"/>
      <c r="O38" s="238"/>
      <c r="P38" s="239"/>
      <c r="Q38" s="180" t="str">
        <f>IF(D39="","",$K$10)</f>
        <v/>
      </c>
      <c r="R38" s="181"/>
      <c r="S38" s="181"/>
      <c r="T38" s="181"/>
      <c r="U38" s="181"/>
      <c r="V38" s="181"/>
      <c r="W38" s="16" t="s">
        <v>22</v>
      </c>
      <c r="X38" s="180" t="str">
        <f>IF(OR(D39="",$Q$6=""),"",VLOOKUP($Q$6,$AN$2:$BD$4,11,0))</f>
        <v/>
      </c>
      <c r="Y38" s="181"/>
      <c r="Z38" s="181"/>
      <c r="AA38" s="181"/>
      <c r="AB38" s="181"/>
      <c r="AC38" s="181"/>
      <c r="AD38" s="71" t="s">
        <v>22</v>
      </c>
    </row>
    <row r="39" spans="2:30" ht="18.75" customHeight="1">
      <c r="B39" s="192"/>
      <c r="C39" s="195"/>
      <c r="D39" s="242"/>
      <c r="E39" s="243"/>
      <c r="F39" s="243"/>
      <c r="G39" s="243"/>
      <c r="H39" s="243"/>
      <c r="I39" s="243"/>
      <c r="J39" s="243"/>
      <c r="K39" s="244"/>
      <c r="L39" s="240"/>
      <c r="M39" s="209"/>
      <c r="N39" s="209"/>
      <c r="O39" s="209"/>
      <c r="P39" s="241"/>
      <c r="Q39" s="177" t="str">
        <f>IF(D39="","",MIN(Q38,X38))</f>
        <v/>
      </c>
      <c r="R39" s="178"/>
      <c r="S39" s="178"/>
      <c r="T39" s="178"/>
      <c r="U39" s="178"/>
      <c r="V39" s="178"/>
      <c r="W39" s="178"/>
      <c r="X39" s="178"/>
      <c r="Y39" s="178"/>
      <c r="Z39" s="178"/>
      <c r="AA39" s="178"/>
      <c r="AB39" s="178"/>
      <c r="AC39" s="178"/>
      <c r="AD39" s="72" t="s">
        <v>22</v>
      </c>
    </row>
    <row r="40" spans="2:30">
      <c r="B40" s="207">
        <f>B38+1</f>
        <v>14</v>
      </c>
      <c r="C40" s="212"/>
      <c r="D40" s="234"/>
      <c r="E40" s="235"/>
      <c r="F40" s="235"/>
      <c r="G40" s="235"/>
      <c r="H40" s="235"/>
      <c r="I40" s="235"/>
      <c r="J40" s="235"/>
      <c r="K40" s="236"/>
      <c r="L40" s="237" t="str">
        <f>IF(D41="","",$G$10)</f>
        <v/>
      </c>
      <c r="M40" s="238"/>
      <c r="N40" s="238"/>
      <c r="O40" s="238"/>
      <c r="P40" s="239"/>
      <c r="Q40" s="180" t="str">
        <f>IF(D41="","",$K$10)</f>
        <v/>
      </c>
      <c r="R40" s="181"/>
      <c r="S40" s="181"/>
      <c r="T40" s="181"/>
      <c r="U40" s="181"/>
      <c r="V40" s="181"/>
      <c r="W40" s="16" t="s">
        <v>22</v>
      </c>
      <c r="X40" s="180" t="str">
        <f>IF(OR(D41="",$Q$6=""),"",VLOOKUP($Q$6,$AN$2:$BD$4,11,0))</f>
        <v/>
      </c>
      <c r="Y40" s="181"/>
      <c r="Z40" s="181"/>
      <c r="AA40" s="181"/>
      <c r="AB40" s="181"/>
      <c r="AC40" s="181"/>
      <c r="AD40" s="71" t="s">
        <v>22</v>
      </c>
    </row>
    <row r="41" spans="2:30" ht="18.75" customHeight="1">
      <c r="B41" s="192"/>
      <c r="C41" s="195"/>
      <c r="D41" s="242"/>
      <c r="E41" s="243"/>
      <c r="F41" s="243"/>
      <c r="G41" s="243"/>
      <c r="H41" s="243"/>
      <c r="I41" s="243"/>
      <c r="J41" s="243"/>
      <c r="K41" s="244"/>
      <c r="L41" s="240"/>
      <c r="M41" s="209"/>
      <c r="N41" s="209"/>
      <c r="O41" s="209"/>
      <c r="P41" s="241"/>
      <c r="Q41" s="177" t="str">
        <f>IF(D41="","",MIN(Q40,X40))</f>
        <v/>
      </c>
      <c r="R41" s="178"/>
      <c r="S41" s="178"/>
      <c r="T41" s="178"/>
      <c r="U41" s="178"/>
      <c r="V41" s="178"/>
      <c r="W41" s="178"/>
      <c r="X41" s="178"/>
      <c r="Y41" s="178"/>
      <c r="Z41" s="178"/>
      <c r="AA41" s="178"/>
      <c r="AB41" s="178"/>
      <c r="AC41" s="178"/>
      <c r="AD41" s="72" t="s">
        <v>22</v>
      </c>
    </row>
    <row r="42" spans="2:30">
      <c r="B42" s="207">
        <f>B40+1</f>
        <v>15</v>
      </c>
      <c r="C42" s="212"/>
      <c r="D42" s="234"/>
      <c r="E42" s="235"/>
      <c r="F42" s="235"/>
      <c r="G42" s="235"/>
      <c r="H42" s="235"/>
      <c r="I42" s="235"/>
      <c r="J42" s="235"/>
      <c r="K42" s="236"/>
      <c r="L42" s="237" t="str">
        <f>IF(D43="","",$G$10)</f>
        <v/>
      </c>
      <c r="M42" s="238"/>
      <c r="N42" s="238"/>
      <c r="O42" s="238"/>
      <c r="P42" s="239"/>
      <c r="Q42" s="180" t="str">
        <f>IF(D43="","",$K$10)</f>
        <v/>
      </c>
      <c r="R42" s="181"/>
      <c r="S42" s="181"/>
      <c r="T42" s="181"/>
      <c r="U42" s="181"/>
      <c r="V42" s="181"/>
      <c r="W42" s="16" t="s">
        <v>22</v>
      </c>
      <c r="X42" s="180" t="str">
        <f>IF(OR(D43="",$Q$6=""),"",VLOOKUP($Q$6,$AN$2:$BD$4,11,0))</f>
        <v/>
      </c>
      <c r="Y42" s="181"/>
      <c r="Z42" s="181"/>
      <c r="AA42" s="181"/>
      <c r="AB42" s="181"/>
      <c r="AC42" s="181"/>
      <c r="AD42" s="71" t="s">
        <v>22</v>
      </c>
    </row>
    <row r="43" spans="2:30" ht="18.75" customHeight="1">
      <c r="B43" s="192"/>
      <c r="C43" s="195"/>
      <c r="D43" s="242"/>
      <c r="E43" s="243"/>
      <c r="F43" s="243"/>
      <c r="G43" s="243"/>
      <c r="H43" s="243"/>
      <c r="I43" s="243"/>
      <c r="J43" s="243"/>
      <c r="K43" s="244"/>
      <c r="L43" s="240"/>
      <c r="M43" s="209"/>
      <c r="N43" s="209"/>
      <c r="O43" s="209"/>
      <c r="P43" s="241"/>
      <c r="Q43" s="177" t="str">
        <f>IF(D43="","",MIN(Q42,X42))</f>
        <v/>
      </c>
      <c r="R43" s="178"/>
      <c r="S43" s="178"/>
      <c r="T43" s="178"/>
      <c r="U43" s="178"/>
      <c r="V43" s="178"/>
      <c r="W43" s="178"/>
      <c r="X43" s="178"/>
      <c r="Y43" s="178"/>
      <c r="Z43" s="178"/>
      <c r="AA43" s="178"/>
      <c r="AB43" s="178"/>
      <c r="AC43" s="178"/>
      <c r="AD43" s="72" t="s">
        <v>22</v>
      </c>
    </row>
    <row r="44" spans="2:30">
      <c r="B44" s="207">
        <f>B42+1</f>
        <v>16</v>
      </c>
      <c r="C44" s="212"/>
      <c r="D44" s="234"/>
      <c r="E44" s="235"/>
      <c r="F44" s="235"/>
      <c r="G44" s="235"/>
      <c r="H44" s="235"/>
      <c r="I44" s="235"/>
      <c r="J44" s="235"/>
      <c r="K44" s="236"/>
      <c r="L44" s="237" t="str">
        <f>IF(D45="","",$G$10)</f>
        <v/>
      </c>
      <c r="M44" s="238"/>
      <c r="N44" s="238"/>
      <c r="O44" s="238"/>
      <c r="P44" s="239"/>
      <c r="Q44" s="180" t="str">
        <f>IF(D45="","",$K$10)</f>
        <v/>
      </c>
      <c r="R44" s="181"/>
      <c r="S44" s="181"/>
      <c r="T44" s="181"/>
      <c r="U44" s="181"/>
      <c r="V44" s="181"/>
      <c r="W44" s="16" t="s">
        <v>22</v>
      </c>
      <c r="X44" s="180" t="str">
        <f>IF(OR(D45="",$Q$6=""),"",VLOOKUP($Q$6,$AN$2:$BD$4,11,0))</f>
        <v/>
      </c>
      <c r="Y44" s="181"/>
      <c r="Z44" s="181"/>
      <c r="AA44" s="181"/>
      <c r="AB44" s="181"/>
      <c r="AC44" s="181"/>
      <c r="AD44" s="71" t="s">
        <v>22</v>
      </c>
    </row>
    <row r="45" spans="2:30" ht="18.75" customHeight="1">
      <c r="B45" s="192"/>
      <c r="C45" s="195"/>
      <c r="D45" s="242"/>
      <c r="E45" s="243"/>
      <c r="F45" s="243"/>
      <c r="G45" s="243"/>
      <c r="H45" s="243"/>
      <c r="I45" s="243"/>
      <c r="J45" s="243"/>
      <c r="K45" s="244"/>
      <c r="L45" s="240"/>
      <c r="M45" s="209"/>
      <c r="N45" s="209"/>
      <c r="O45" s="209"/>
      <c r="P45" s="241"/>
      <c r="Q45" s="177" t="str">
        <f>IF(D45="","",MIN(Q44,X44))</f>
        <v/>
      </c>
      <c r="R45" s="178"/>
      <c r="S45" s="178"/>
      <c r="T45" s="178"/>
      <c r="U45" s="178"/>
      <c r="V45" s="178"/>
      <c r="W45" s="178"/>
      <c r="X45" s="178"/>
      <c r="Y45" s="178"/>
      <c r="Z45" s="178"/>
      <c r="AA45" s="178"/>
      <c r="AB45" s="178"/>
      <c r="AC45" s="178"/>
      <c r="AD45" s="72" t="s">
        <v>22</v>
      </c>
    </row>
    <row r="46" spans="2:30">
      <c r="B46" s="207">
        <f>B44+1</f>
        <v>17</v>
      </c>
      <c r="C46" s="212"/>
      <c r="D46" s="234"/>
      <c r="E46" s="235"/>
      <c r="F46" s="235"/>
      <c r="G46" s="235"/>
      <c r="H46" s="235"/>
      <c r="I46" s="235"/>
      <c r="J46" s="235"/>
      <c r="K46" s="236"/>
      <c r="L46" s="237" t="str">
        <f>IF(D47="","",$G$10)</f>
        <v/>
      </c>
      <c r="M46" s="238"/>
      <c r="N46" s="238"/>
      <c r="O46" s="238"/>
      <c r="P46" s="239"/>
      <c r="Q46" s="180" t="str">
        <f>IF(D47="","",$K$10)</f>
        <v/>
      </c>
      <c r="R46" s="181"/>
      <c r="S46" s="181"/>
      <c r="T46" s="181"/>
      <c r="U46" s="181"/>
      <c r="V46" s="181"/>
      <c r="W46" s="16" t="s">
        <v>22</v>
      </c>
      <c r="X46" s="180" t="str">
        <f>IF(OR(D47="",$Q$6=""),"",VLOOKUP($Q$6,$AN$2:$BD$4,11,0))</f>
        <v/>
      </c>
      <c r="Y46" s="181"/>
      <c r="Z46" s="181"/>
      <c r="AA46" s="181"/>
      <c r="AB46" s="181"/>
      <c r="AC46" s="181"/>
      <c r="AD46" s="71" t="s">
        <v>22</v>
      </c>
    </row>
    <row r="47" spans="2:30" ht="18.75" customHeight="1">
      <c r="B47" s="192"/>
      <c r="C47" s="195"/>
      <c r="D47" s="242"/>
      <c r="E47" s="243"/>
      <c r="F47" s="243"/>
      <c r="G47" s="243"/>
      <c r="H47" s="243"/>
      <c r="I47" s="243"/>
      <c r="J47" s="243"/>
      <c r="K47" s="244"/>
      <c r="L47" s="240"/>
      <c r="M47" s="209"/>
      <c r="N47" s="209"/>
      <c r="O47" s="209"/>
      <c r="P47" s="241"/>
      <c r="Q47" s="177" t="str">
        <f>IF(D47="","",MIN(Q46,X46))</f>
        <v/>
      </c>
      <c r="R47" s="178"/>
      <c r="S47" s="178"/>
      <c r="T47" s="178"/>
      <c r="U47" s="178"/>
      <c r="V47" s="178"/>
      <c r="W47" s="178"/>
      <c r="X47" s="178"/>
      <c r="Y47" s="178"/>
      <c r="Z47" s="178"/>
      <c r="AA47" s="178"/>
      <c r="AB47" s="178"/>
      <c r="AC47" s="178"/>
      <c r="AD47" s="72" t="s">
        <v>22</v>
      </c>
    </row>
    <row r="48" spans="2:30">
      <c r="B48" s="207">
        <f>B46+1</f>
        <v>18</v>
      </c>
      <c r="C48" s="212"/>
      <c r="D48" s="234"/>
      <c r="E48" s="235"/>
      <c r="F48" s="235"/>
      <c r="G48" s="235"/>
      <c r="H48" s="235"/>
      <c r="I48" s="235"/>
      <c r="J48" s="235"/>
      <c r="K48" s="236"/>
      <c r="L48" s="237" t="str">
        <f>IF(D49="","",$G$10)</f>
        <v/>
      </c>
      <c r="M48" s="238"/>
      <c r="N48" s="238"/>
      <c r="O48" s="238"/>
      <c r="P48" s="239"/>
      <c r="Q48" s="180" t="str">
        <f>IF(D49="","",$K$10)</f>
        <v/>
      </c>
      <c r="R48" s="181"/>
      <c r="S48" s="181"/>
      <c r="T48" s="181"/>
      <c r="U48" s="181"/>
      <c r="V48" s="181"/>
      <c r="W48" s="16" t="s">
        <v>22</v>
      </c>
      <c r="X48" s="180" t="str">
        <f>IF(OR(D49="",$Q$6=""),"",VLOOKUP($Q$6,$AN$2:$BD$4,11,0))</f>
        <v/>
      </c>
      <c r="Y48" s="181"/>
      <c r="Z48" s="181"/>
      <c r="AA48" s="181"/>
      <c r="AB48" s="181"/>
      <c r="AC48" s="181"/>
      <c r="AD48" s="71" t="s">
        <v>22</v>
      </c>
    </row>
    <row r="49" spans="1:58" ht="18.75" customHeight="1">
      <c r="B49" s="192"/>
      <c r="C49" s="195"/>
      <c r="D49" s="242"/>
      <c r="E49" s="243"/>
      <c r="F49" s="243"/>
      <c r="G49" s="243"/>
      <c r="H49" s="243"/>
      <c r="I49" s="243"/>
      <c r="J49" s="243"/>
      <c r="K49" s="244"/>
      <c r="L49" s="240"/>
      <c r="M49" s="209"/>
      <c r="N49" s="209"/>
      <c r="O49" s="209"/>
      <c r="P49" s="241"/>
      <c r="Q49" s="177" t="str">
        <f>IF(D49="","",MIN(Q48,X48))</f>
        <v/>
      </c>
      <c r="R49" s="178"/>
      <c r="S49" s="178"/>
      <c r="T49" s="178"/>
      <c r="U49" s="178"/>
      <c r="V49" s="178"/>
      <c r="W49" s="178"/>
      <c r="X49" s="178"/>
      <c r="Y49" s="178"/>
      <c r="Z49" s="178"/>
      <c r="AA49" s="178"/>
      <c r="AB49" s="178"/>
      <c r="AC49" s="178"/>
      <c r="AD49" s="72" t="s">
        <v>22</v>
      </c>
    </row>
    <row r="50" spans="1:58">
      <c r="B50" s="207">
        <f>B48+1</f>
        <v>19</v>
      </c>
      <c r="C50" s="212"/>
      <c r="D50" s="234"/>
      <c r="E50" s="235"/>
      <c r="F50" s="235"/>
      <c r="G50" s="235"/>
      <c r="H50" s="235"/>
      <c r="I50" s="235"/>
      <c r="J50" s="235"/>
      <c r="K50" s="236"/>
      <c r="L50" s="237" t="str">
        <f>IF(D51="","",$G$10)</f>
        <v/>
      </c>
      <c r="M50" s="238"/>
      <c r="N50" s="238"/>
      <c r="O50" s="238"/>
      <c r="P50" s="239"/>
      <c r="Q50" s="180" t="str">
        <f>IF(D51="","",$K$10)</f>
        <v/>
      </c>
      <c r="R50" s="181"/>
      <c r="S50" s="181"/>
      <c r="T50" s="181"/>
      <c r="U50" s="181"/>
      <c r="V50" s="181"/>
      <c r="W50" s="16" t="s">
        <v>22</v>
      </c>
      <c r="X50" s="180" t="str">
        <f>IF(OR(D51="",$Q$6=""),"",VLOOKUP($Q$6,$AN$2:$BD$4,11,0))</f>
        <v/>
      </c>
      <c r="Y50" s="181"/>
      <c r="Z50" s="181"/>
      <c r="AA50" s="181"/>
      <c r="AB50" s="181"/>
      <c r="AC50" s="181"/>
      <c r="AD50" s="71" t="s">
        <v>22</v>
      </c>
    </row>
    <row r="51" spans="1:58" ht="18.75" customHeight="1">
      <c r="B51" s="192"/>
      <c r="C51" s="195"/>
      <c r="D51" s="242"/>
      <c r="E51" s="243"/>
      <c r="F51" s="243"/>
      <c r="G51" s="243"/>
      <c r="H51" s="243"/>
      <c r="I51" s="243"/>
      <c r="J51" s="243"/>
      <c r="K51" s="244"/>
      <c r="L51" s="240"/>
      <c r="M51" s="209"/>
      <c r="N51" s="209"/>
      <c r="O51" s="209"/>
      <c r="P51" s="241"/>
      <c r="Q51" s="177" t="str">
        <f>IF(D51="","",MIN(Q50,X50))</f>
        <v/>
      </c>
      <c r="R51" s="178"/>
      <c r="S51" s="178"/>
      <c r="T51" s="178"/>
      <c r="U51" s="178"/>
      <c r="V51" s="178"/>
      <c r="W51" s="178"/>
      <c r="X51" s="178"/>
      <c r="Y51" s="178"/>
      <c r="Z51" s="178"/>
      <c r="AA51" s="178"/>
      <c r="AB51" s="178"/>
      <c r="AC51" s="178"/>
      <c r="AD51" s="72" t="s">
        <v>22</v>
      </c>
    </row>
    <row r="52" spans="1:58">
      <c r="B52" s="207">
        <f>B50+1</f>
        <v>20</v>
      </c>
      <c r="C52" s="212"/>
      <c r="D52" s="234"/>
      <c r="E52" s="235"/>
      <c r="F52" s="235"/>
      <c r="G52" s="235"/>
      <c r="H52" s="235"/>
      <c r="I52" s="235"/>
      <c r="J52" s="235"/>
      <c r="K52" s="236"/>
      <c r="L52" s="237" t="str">
        <f>IF(D53="","",$G$10)</f>
        <v/>
      </c>
      <c r="M52" s="238"/>
      <c r="N52" s="238"/>
      <c r="O52" s="238"/>
      <c r="P52" s="239"/>
      <c r="Q52" s="180" t="str">
        <f>IF(D53="","",$K$10)</f>
        <v/>
      </c>
      <c r="R52" s="181"/>
      <c r="S52" s="181"/>
      <c r="T52" s="181"/>
      <c r="U52" s="181"/>
      <c r="V52" s="181"/>
      <c r="W52" s="16" t="s">
        <v>22</v>
      </c>
      <c r="X52" s="180" t="str">
        <f>IF(OR(D53="",$Q$6=""),"",VLOOKUP($Q$6,$AN$2:$BD$4,11,0))</f>
        <v/>
      </c>
      <c r="Y52" s="181"/>
      <c r="Z52" s="181"/>
      <c r="AA52" s="181"/>
      <c r="AB52" s="181"/>
      <c r="AC52" s="181"/>
      <c r="AD52" s="71" t="s">
        <v>22</v>
      </c>
    </row>
    <row r="53" spans="1:58" ht="18.75" customHeight="1" thickBot="1">
      <c r="B53" s="192"/>
      <c r="C53" s="195"/>
      <c r="D53" s="242"/>
      <c r="E53" s="243"/>
      <c r="F53" s="243"/>
      <c r="G53" s="243"/>
      <c r="H53" s="243"/>
      <c r="I53" s="243"/>
      <c r="J53" s="243"/>
      <c r="K53" s="244"/>
      <c r="L53" s="240"/>
      <c r="M53" s="209"/>
      <c r="N53" s="209"/>
      <c r="O53" s="209"/>
      <c r="P53" s="241"/>
      <c r="Q53" s="177" t="str">
        <f>IF(D53="","",MIN(Q52,X52))</f>
        <v/>
      </c>
      <c r="R53" s="178"/>
      <c r="S53" s="178"/>
      <c r="T53" s="178"/>
      <c r="U53" s="178"/>
      <c r="V53" s="178"/>
      <c r="W53" s="178"/>
      <c r="X53" s="178"/>
      <c r="Y53" s="178"/>
      <c r="Z53" s="178"/>
      <c r="AA53" s="178"/>
      <c r="AB53" s="178"/>
      <c r="AC53" s="178"/>
      <c r="AD53" s="72" t="s">
        <v>22</v>
      </c>
      <c r="AM53" s="23"/>
      <c r="AN53" s="23"/>
      <c r="AO53" s="23"/>
      <c r="AP53" s="23"/>
      <c r="AQ53" s="23"/>
      <c r="AR53" s="23"/>
      <c r="AS53" s="23"/>
      <c r="AT53" s="23"/>
      <c r="AU53" s="23"/>
      <c r="AV53" s="23"/>
      <c r="AW53" s="23"/>
      <c r="AX53" s="23"/>
      <c r="AY53" s="23"/>
      <c r="AZ53" s="23"/>
      <c r="BA53" s="23"/>
      <c r="BB53" s="23"/>
      <c r="BC53" s="23"/>
      <c r="BD53" s="23"/>
      <c r="BE53" s="23"/>
      <c r="BF53" s="23"/>
    </row>
    <row r="54" spans="1:58" ht="26.25" customHeight="1" thickBot="1">
      <c r="J54" s="173" t="s">
        <v>80</v>
      </c>
      <c r="K54" s="174"/>
      <c r="L54" s="174">
        <f>B14</f>
        <v>1</v>
      </c>
      <c r="M54" s="174"/>
      <c r="N54" s="28" t="s">
        <v>81</v>
      </c>
      <c r="O54" s="174">
        <f>B52</f>
        <v>20</v>
      </c>
      <c r="P54" s="175"/>
      <c r="Q54" s="173" t="s">
        <v>68</v>
      </c>
      <c r="R54" s="174"/>
      <c r="S54" s="174"/>
      <c r="T54" s="174"/>
      <c r="U54" s="175"/>
      <c r="V54" s="245">
        <f>SUM(Q15,Q17,Q19,Q21,Q23,Q25,Q27,Q29,Q31,Q33,Q35,Q37,Q39,Q41,Q43,Q45,Q47,Q49,Q51,Q53)</f>
        <v>0</v>
      </c>
      <c r="W54" s="245"/>
      <c r="X54" s="245"/>
      <c r="Y54" s="245"/>
      <c r="Z54" s="245"/>
      <c r="AA54" s="245"/>
      <c r="AB54" s="245"/>
      <c r="AC54" s="245"/>
      <c r="AD54" s="73" t="s">
        <v>69</v>
      </c>
      <c r="AM54" s="23"/>
      <c r="AN54" s="23"/>
      <c r="AO54" s="23"/>
      <c r="AP54" s="23"/>
      <c r="AQ54" s="23"/>
      <c r="AR54" s="23"/>
      <c r="AS54" s="23"/>
      <c r="AT54" s="23"/>
      <c r="AU54" s="23"/>
      <c r="AV54" s="23"/>
      <c r="AW54" s="23"/>
      <c r="AX54" s="23"/>
      <c r="AY54" s="23"/>
      <c r="AZ54" s="23"/>
      <c r="BA54" s="23"/>
      <c r="BB54" s="23"/>
      <c r="BC54" s="23"/>
      <c r="BD54" s="23"/>
      <c r="BE54" s="23"/>
      <c r="BF54" s="23"/>
    </row>
    <row r="55" spans="1:58" ht="20.25" customHeight="1">
      <c r="A55" s="256" t="s">
        <v>89</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40"/>
      <c r="AG55" s="40"/>
      <c r="AH55" s="40"/>
      <c r="AI55" s="40"/>
      <c r="AJ55" s="40"/>
      <c r="AK55" s="40"/>
      <c r="AL55" s="40"/>
      <c r="AM55" s="23"/>
      <c r="AN55" s="189"/>
      <c r="AO55" s="189"/>
      <c r="AP55" s="189"/>
      <c r="AQ55" s="189"/>
      <c r="AR55" s="189"/>
      <c r="AS55" s="189"/>
      <c r="AT55" s="189"/>
      <c r="AU55" s="189"/>
      <c r="AV55" s="189"/>
      <c r="AW55" s="189"/>
      <c r="AX55" s="189"/>
      <c r="AY55" s="189"/>
      <c r="AZ55" s="189"/>
      <c r="BA55" s="189"/>
      <c r="BB55" s="189"/>
      <c r="BC55" s="189"/>
      <c r="BD55" s="189"/>
      <c r="BE55" s="23"/>
      <c r="BF55" s="23"/>
    </row>
    <row r="56" spans="1:58" ht="19.5" customHeight="1">
      <c r="K56" s="7" t="s">
        <v>7</v>
      </c>
      <c r="L56" s="257" t="str">
        <f>IF($L$2="","",$L$2)</f>
        <v>令和</v>
      </c>
      <c r="M56" s="257"/>
      <c r="N56" s="230">
        <f>$N$2</f>
        <v>0</v>
      </c>
      <c r="O56" s="230"/>
      <c r="P56" s="230" t="s">
        <v>3</v>
      </c>
      <c r="Q56" s="230"/>
      <c r="R56" s="230">
        <f>$R$2</f>
        <v>0</v>
      </c>
      <c r="S56" s="230"/>
      <c r="T56" s="230" t="s">
        <v>33</v>
      </c>
      <c r="U56" s="230"/>
      <c r="V56" s="8" t="s">
        <v>10</v>
      </c>
      <c r="AM56" s="23"/>
      <c r="AN56" s="189"/>
      <c r="AO56" s="189"/>
      <c r="AP56" s="189"/>
      <c r="AQ56" s="189"/>
      <c r="AR56" s="189"/>
      <c r="AS56" s="189"/>
      <c r="AT56" s="189"/>
      <c r="AU56" s="189"/>
      <c r="AV56" s="189"/>
      <c r="AW56" s="189"/>
      <c r="AX56" s="178"/>
      <c r="AY56" s="178"/>
      <c r="AZ56" s="178"/>
      <c r="BA56" s="178"/>
      <c r="BB56" s="178"/>
      <c r="BC56" s="178"/>
      <c r="BD56" s="178"/>
      <c r="BE56" s="23"/>
      <c r="BF56" s="23"/>
    </row>
    <row r="57" spans="1:58" ht="14.25" customHeight="1">
      <c r="L57" s="225" t="s">
        <v>57</v>
      </c>
      <c r="M57" s="225"/>
      <c r="N57" s="225"/>
      <c r="O57" s="225"/>
      <c r="P57" s="225"/>
      <c r="Q57" s="254">
        <f>$Q$3</f>
        <v>0</v>
      </c>
      <c r="R57" s="254"/>
      <c r="S57" s="254"/>
      <c r="T57" s="254"/>
      <c r="U57" s="254"/>
      <c r="V57" s="254"/>
      <c r="W57" s="254"/>
      <c r="X57" s="254"/>
      <c r="Y57" s="254"/>
      <c r="Z57" s="254"/>
      <c r="AA57" s="254"/>
      <c r="AB57" s="254"/>
      <c r="AC57" s="254"/>
      <c r="AD57" s="254"/>
      <c r="AM57" s="23"/>
      <c r="AN57" s="189"/>
      <c r="AO57" s="189"/>
      <c r="AP57" s="189"/>
      <c r="AQ57" s="189"/>
      <c r="AR57" s="189"/>
      <c r="AS57" s="189"/>
      <c r="AT57" s="189"/>
      <c r="AU57" s="189"/>
      <c r="AV57" s="189"/>
      <c r="AW57" s="189"/>
      <c r="AX57" s="178"/>
      <c r="AY57" s="178"/>
      <c r="AZ57" s="178"/>
      <c r="BA57" s="178"/>
      <c r="BB57" s="178"/>
      <c r="BC57" s="178"/>
      <c r="BD57" s="178"/>
      <c r="BE57" s="23"/>
      <c r="BF57" s="23"/>
    </row>
    <row r="58" spans="1:58" ht="14.25" customHeight="1">
      <c r="L58" s="210" t="s">
        <v>91</v>
      </c>
      <c r="M58" s="210"/>
      <c r="N58" s="210"/>
      <c r="O58" s="210"/>
      <c r="P58" s="210"/>
      <c r="Q58" s="210">
        <f>$Q$4</f>
        <v>0</v>
      </c>
      <c r="R58" s="210"/>
      <c r="S58" s="210"/>
      <c r="T58" s="210"/>
      <c r="U58" s="210"/>
      <c r="V58" s="210"/>
      <c r="W58" s="210"/>
      <c r="X58" s="210"/>
      <c r="Y58" s="210"/>
      <c r="Z58" s="210"/>
      <c r="AA58" s="210"/>
      <c r="AB58" s="210"/>
      <c r="AC58" s="210"/>
      <c r="AD58" s="210"/>
      <c r="AM58" s="23"/>
      <c r="AN58" s="189"/>
      <c r="AO58" s="189"/>
      <c r="AP58" s="189"/>
      <c r="AQ58" s="189"/>
      <c r="AR58" s="189"/>
      <c r="AS58" s="189"/>
      <c r="AT58" s="189"/>
      <c r="AU58" s="189"/>
      <c r="AV58" s="189"/>
      <c r="AW58" s="189"/>
      <c r="AX58" s="178"/>
      <c r="AY58" s="178"/>
      <c r="AZ58" s="178"/>
      <c r="BA58" s="178"/>
      <c r="BB58" s="178"/>
      <c r="BC58" s="178"/>
      <c r="BD58" s="178"/>
      <c r="BE58" s="23"/>
      <c r="BF58" s="23"/>
    </row>
    <row r="59" spans="1:58" ht="14.25" customHeight="1">
      <c r="B59" s="69"/>
      <c r="C59" s="69"/>
      <c r="D59" s="69"/>
      <c r="E59" s="69"/>
      <c r="F59" s="69"/>
      <c r="G59" s="69"/>
      <c r="H59" s="69"/>
      <c r="I59" s="69"/>
      <c r="J59" s="69"/>
      <c r="K59" s="69"/>
      <c r="L59" s="249" t="s">
        <v>92</v>
      </c>
      <c r="M59" s="249"/>
      <c r="N59" s="249"/>
      <c r="O59" s="249"/>
      <c r="P59" s="249"/>
      <c r="Q59" s="255">
        <f>$Q$5</f>
        <v>0</v>
      </c>
      <c r="R59" s="255"/>
      <c r="S59" s="255"/>
      <c r="T59" s="255"/>
      <c r="U59" s="255"/>
      <c r="V59" s="255"/>
      <c r="W59" s="255"/>
      <c r="X59" s="255"/>
      <c r="Y59" s="255"/>
      <c r="Z59" s="255"/>
      <c r="AA59" s="255"/>
      <c r="AB59" s="255"/>
      <c r="AC59" s="255"/>
      <c r="AD59" s="58" t="s">
        <v>94</v>
      </c>
      <c r="AM59" s="23"/>
      <c r="AN59" s="56"/>
      <c r="AO59" s="56"/>
      <c r="AP59" s="56"/>
      <c r="AQ59" s="56"/>
      <c r="AR59" s="56"/>
      <c r="AS59" s="56"/>
      <c r="AT59" s="56"/>
      <c r="AU59" s="56"/>
      <c r="AV59" s="56"/>
      <c r="AW59" s="56"/>
      <c r="AX59" s="55"/>
      <c r="AY59" s="55"/>
      <c r="AZ59" s="55"/>
      <c r="BA59" s="55"/>
      <c r="BB59" s="55"/>
      <c r="BC59" s="55"/>
      <c r="BD59" s="55"/>
      <c r="BE59" s="23"/>
      <c r="BF59" s="23"/>
    </row>
    <row r="60" spans="1:58" ht="14.25" customHeight="1">
      <c r="B60" s="69"/>
      <c r="C60" s="69"/>
      <c r="D60" s="69"/>
      <c r="E60" s="69"/>
      <c r="F60" s="69"/>
      <c r="G60" s="69"/>
      <c r="H60" s="69"/>
      <c r="I60" s="69"/>
      <c r="J60" s="69"/>
      <c r="K60" s="69"/>
      <c r="L60" s="249" t="s">
        <v>48</v>
      </c>
      <c r="M60" s="249"/>
      <c r="N60" s="249"/>
      <c r="O60" s="249"/>
      <c r="P60" s="249"/>
      <c r="Q60" s="250">
        <f>$Q$6</f>
        <v>0</v>
      </c>
      <c r="R60" s="250"/>
      <c r="S60" s="250"/>
      <c r="T60" s="250"/>
      <c r="U60" s="250"/>
      <c r="V60" s="250"/>
      <c r="W60" s="250"/>
      <c r="X60" s="250"/>
      <c r="Y60" s="250"/>
      <c r="Z60" s="250"/>
      <c r="AA60" s="250"/>
      <c r="AB60" s="250"/>
      <c r="AC60" s="250"/>
      <c r="AD60" s="250"/>
      <c r="AM60" s="23"/>
      <c r="AN60" s="56"/>
      <c r="AO60" s="56"/>
      <c r="AP60" s="56"/>
      <c r="AQ60" s="56"/>
      <c r="AR60" s="56"/>
      <c r="AS60" s="56"/>
      <c r="AT60" s="56"/>
      <c r="AU60" s="56"/>
      <c r="AV60" s="56"/>
      <c r="AW60" s="56"/>
      <c r="AX60" s="55"/>
      <c r="AY60" s="55"/>
      <c r="AZ60" s="55"/>
      <c r="BA60" s="55"/>
      <c r="BB60" s="55"/>
      <c r="BC60" s="55"/>
      <c r="BD60" s="55"/>
      <c r="BE60" s="23"/>
      <c r="BF60" s="23"/>
    </row>
    <row r="61" spans="1:58" ht="14.25" customHeight="1">
      <c r="B61" s="69" t="s">
        <v>90</v>
      </c>
      <c r="C61" s="69"/>
      <c r="D61" s="69"/>
      <c r="E61" s="69"/>
      <c r="F61" s="69"/>
      <c r="G61" s="69"/>
      <c r="H61" s="69"/>
      <c r="I61" s="69"/>
      <c r="J61" s="69"/>
      <c r="K61" s="69"/>
      <c r="L61" s="69"/>
      <c r="M61" s="69"/>
      <c r="N61" s="57"/>
      <c r="O61" s="57"/>
      <c r="P61" s="69"/>
      <c r="Q61" s="69"/>
      <c r="R61" s="69"/>
      <c r="S61" s="69"/>
      <c r="T61" s="70"/>
      <c r="U61" s="70"/>
      <c r="V61" s="70"/>
      <c r="W61" s="70"/>
      <c r="X61" s="70"/>
      <c r="Y61" s="58"/>
      <c r="Z61" s="58"/>
      <c r="AA61" s="58"/>
      <c r="AB61" s="58"/>
      <c r="AC61" s="58"/>
      <c r="AD61" s="58"/>
      <c r="AE61" s="58"/>
      <c r="AF61" s="58"/>
      <c r="AG61" s="58"/>
      <c r="AH61" s="58"/>
      <c r="AI61" s="58"/>
      <c r="AJ61" s="58"/>
      <c r="AM61" s="23"/>
      <c r="AN61" s="56"/>
      <c r="AO61" s="56"/>
      <c r="AP61" s="56"/>
      <c r="AQ61" s="56"/>
      <c r="AR61" s="56"/>
      <c r="AS61" s="56"/>
      <c r="AT61" s="56"/>
      <c r="AU61" s="56"/>
      <c r="AV61" s="56"/>
      <c r="AW61" s="56"/>
      <c r="AX61" s="55"/>
      <c r="AY61" s="55"/>
      <c r="AZ61" s="55"/>
      <c r="BA61" s="55"/>
      <c r="BB61" s="55"/>
      <c r="BC61" s="55"/>
      <c r="BD61" s="55"/>
      <c r="BE61" s="23"/>
      <c r="BF61" s="23"/>
    </row>
    <row r="62" spans="1:58" ht="15" customHeight="1">
      <c r="B62" s="251" t="s">
        <v>95</v>
      </c>
      <c r="C62" s="251"/>
      <c r="D62" s="251"/>
      <c r="E62" s="251"/>
      <c r="F62" s="251"/>
      <c r="G62" s="251"/>
      <c r="H62" s="249" t="s">
        <v>96</v>
      </c>
      <c r="I62" s="249"/>
      <c r="J62" s="249"/>
      <c r="K62" s="249"/>
      <c r="L62" s="249"/>
      <c r="M62" s="69"/>
      <c r="N62" s="252" t="str">
        <f>$N$8</f>
        <v>午前○時</v>
      </c>
      <c r="O62" s="252"/>
      <c r="P62" s="252"/>
      <c r="Q62" s="252"/>
      <c r="R62" s="69" t="s">
        <v>81</v>
      </c>
      <c r="S62" s="252" t="str">
        <f>$S$8</f>
        <v>午後○時</v>
      </c>
      <c r="T62" s="252"/>
      <c r="U62" s="252"/>
      <c r="V62" s="252"/>
      <c r="W62" s="69"/>
      <c r="X62" s="69"/>
      <c r="Y62" s="69"/>
      <c r="Z62" s="69"/>
      <c r="AA62" s="69"/>
      <c r="AB62" s="69"/>
      <c r="AC62" s="69"/>
      <c r="AD62" s="69"/>
      <c r="AI62" s="58"/>
    </row>
    <row r="63" spans="1:58" ht="15" customHeight="1">
      <c r="B63" s="251" t="s">
        <v>98</v>
      </c>
      <c r="C63" s="251"/>
      <c r="D63" s="251"/>
      <c r="E63" s="251"/>
      <c r="F63" s="251"/>
      <c r="G63" s="251"/>
      <c r="H63" s="251"/>
      <c r="I63" s="251"/>
      <c r="J63" s="251"/>
      <c r="K63" s="251"/>
      <c r="L63" s="251"/>
      <c r="M63" s="251"/>
      <c r="N63" s="251"/>
      <c r="O63" s="29"/>
      <c r="P63" s="30"/>
      <c r="Q63" s="30"/>
      <c r="R63" s="30"/>
      <c r="S63" s="69"/>
      <c r="T63" s="69"/>
      <c r="U63" s="69"/>
      <c r="V63" s="69"/>
      <c r="W63" s="69"/>
      <c r="X63" s="69"/>
      <c r="Y63" s="69"/>
      <c r="Z63" s="69"/>
      <c r="AA63" s="69"/>
      <c r="AB63" s="69"/>
      <c r="AC63" s="69"/>
      <c r="AD63" s="69"/>
    </row>
    <row r="64" spans="1:58" ht="15" customHeight="1">
      <c r="B64" s="249" t="s">
        <v>44</v>
      </c>
      <c r="C64" s="249"/>
      <c r="D64" s="249"/>
      <c r="E64" s="249"/>
      <c r="F64" s="249"/>
      <c r="G64" s="249" t="s">
        <v>50</v>
      </c>
      <c r="H64" s="249"/>
      <c r="I64" s="249"/>
      <c r="J64" s="249"/>
      <c r="K64" s="253">
        <f>$K$10</f>
        <v>0</v>
      </c>
      <c r="L64" s="253"/>
      <c r="M64" s="253"/>
      <c r="N64" s="253"/>
      <c r="O64" s="69" t="s">
        <v>22</v>
      </c>
      <c r="P64" s="69"/>
      <c r="Q64" s="69"/>
      <c r="R64" s="69"/>
      <c r="S64" s="69"/>
      <c r="T64" s="69"/>
      <c r="U64" s="69"/>
      <c r="V64" s="69"/>
      <c r="W64" s="69"/>
      <c r="X64" s="69"/>
      <c r="Y64" s="69"/>
      <c r="Z64" s="69"/>
      <c r="AA64" s="69"/>
      <c r="AB64" s="69"/>
      <c r="AC64" s="69"/>
      <c r="AD64" s="69"/>
    </row>
    <row r="65" spans="2:36" ht="13.5" customHeight="1">
      <c r="B65" s="207" t="s">
        <v>36</v>
      </c>
      <c r="C65" s="212"/>
      <c r="D65" s="246" t="s">
        <v>11</v>
      </c>
      <c r="E65" s="247"/>
      <c r="F65" s="247"/>
      <c r="G65" s="247"/>
      <c r="H65" s="247"/>
      <c r="I65" s="247"/>
      <c r="J65" s="247"/>
      <c r="K65" s="248"/>
      <c r="L65" s="207" t="s">
        <v>58</v>
      </c>
      <c r="M65" s="208"/>
      <c r="N65" s="208"/>
      <c r="O65" s="208"/>
      <c r="P65" s="212"/>
      <c r="Q65" s="214" t="s">
        <v>74</v>
      </c>
      <c r="R65" s="215"/>
      <c r="S65" s="215"/>
      <c r="T65" s="215"/>
      <c r="U65" s="215"/>
      <c r="V65" s="215"/>
      <c r="W65" s="216"/>
      <c r="X65" s="214" t="s">
        <v>75</v>
      </c>
      <c r="Y65" s="215"/>
      <c r="Z65" s="215"/>
      <c r="AA65" s="215"/>
      <c r="AB65" s="215"/>
      <c r="AC65" s="215"/>
      <c r="AD65" s="216"/>
      <c r="AI65" s="39"/>
    </row>
    <row r="66" spans="2:36">
      <c r="B66" s="188"/>
      <c r="C66" s="191"/>
      <c r="D66" s="188" t="s">
        <v>37</v>
      </c>
      <c r="E66" s="189"/>
      <c r="F66" s="189"/>
      <c r="G66" s="189"/>
      <c r="H66" s="189"/>
      <c r="I66" s="189"/>
      <c r="J66" s="189"/>
      <c r="K66" s="191"/>
      <c r="L66" s="188"/>
      <c r="M66" s="189"/>
      <c r="N66" s="189"/>
      <c r="O66" s="189"/>
      <c r="P66" s="191"/>
      <c r="Q66" s="217"/>
      <c r="R66" s="218"/>
      <c r="S66" s="218"/>
      <c r="T66" s="218"/>
      <c r="U66" s="218"/>
      <c r="V66" s="218"/>
      <c r="W66" s="219"/>
      <c r="X66" s="217"/>
      <c r="Y66" s="218"/>
      <c r="Z66" s="218"/>
      <c r="AA66" s="218"/>
      <c r="AB66" s="218"/>
      <c r="AC66" s="218"/>
      <c r="AD66" s="219"/>
      <c r="AI66" s="39"/>
      <c r="AJ66" s="39"/>
    </row>
    <row r="67" spans="2:36">
      <c r="B67" s="192"/>
      <c r="C67" s="195"/>
      <c r="D67" s="192"/>
      <c r="E67" s="176"/>
      <c r="F67" s="176"/>
      <c r="G67" s="176"/>
      <c r="H67" s="176"/>
      <c r="I67" s="176"/>
      <c r="J67" s="176"/>
      <c r="K67" s="195"/>
      <c r="L67" s="192"/>
      <c r="M67" s="176"/>
      <c r="N67" s="176"/>
      <c r="O67" s="176"/>
      <c r="P67" s="195"/>
      <c r="Q67" s="222" t="s">
        <v>103</v>
      </c>
      <c r="R67" s="223"/>
      <c r="S67" s="223"/>
      <c r="T67" s="223"/>
      <c r="U67" s="223"/>
      <c r="V67" s="223"/>
      <c r="W67" s="223"/>
      <c r="X67" s="223"/>
      <c r="Y67" s="223"/>
      <c r="Z67" s="223"/>
      <c r="AA67" s="223"/>
      <c r="AB67" s="223"/>
      <c r="AC67" s="223"/>
      <c r="AD67" s="224"/>
    </row>
    <row r="68" spans="2:36">
      <c r="B68" s="188">
        <v>21</v>
      </c>
      <c r="C68" s="191"/>
      <c r="D68" s="234"/>
      <c r="E68" s="235"/>
      <c r="F68" s="235"/>
      <c r="G68" s="235"/>
      <c r="H68" s="235"/>
      <c r="I68" s="235"/>
      <c r="J68" s="235"/>
      <c r="K68" s="236"/>
      <c r="L68" s="237" t="str">
        <f>IF(D69="","",$G$10)</f>
        <v/>
      </c>
      <c r="M68" s="238"/>
      <c r="N68" s="238"/>
      <c r="O68" s="238"/>
      <c r="P68" s="239"/>
      <c r="Q68" s="180" t="str">
        <f>IF(D69="","",$K$10)</f>
        <v/>
      </c>
      <c r="R68" s="181"/>
      <c r="S68" s="181"/>
      <c r="T68" s="181"/>
      <c r="U68" s="181"/>
      <c r="V68" s="181"/>
      <c r="W68" s="16" t="s">
        <v>22</v>
      </c>
      <c r="X68" s="180" t="str">
        <f>IF(OR(D69="",$Q$6=""),"",VLOOKUP($Q$6,$AN$2:$BD$4,11,0))</f>
        <v/>
      </c>
      <c r="Y68" s="181"/>
      <c r="Z68" s="181"/>
      <c r="AA68" s="181"/>
      <c r="AB68" s="181"/>
      <c r="AC68" s="181"/>
      <c r="AD68" s="71" t="s">
        <v>22</v>
      </c>
    </row>
    <row r="69" spans="2:36" ht="18.75" customHeight="1">
      <c r="B69" s="192"/>
      <c r="C69" s="195"/>
      <c r="D69" s="242"/>
      <c r="E69" s="243"/>
      <c r="F69" s="243"/>
      <c r="G69" s="243"/>
      <c r="H69" s="243"/>
      <c r="I69" s="243"/>
      <c r="J69" s="243"/>
      <c r="K69" s="244"/>
      <c r="L69" s="240"/>
      <c r="M69" s="209"/>
      <c r="N69" s="209"/>
      <c r="O69" s="209"/>
      <c r="P69" s="241"/>
      <c r="Q69" s="177" t="str">
        <f>IF(D69="","",MIN(Q68,X68))</f>
        <v/>
      </c>
      <c r="R69" s="178"/>
      <c r="S69" s="178"/>
      <c r="T69" s="178"/>
      <c r="U69" s="178"/>
      <c r="V69" s="178"/>
      <c r="W69" s="178"/>
      <c r="X69" s="178"/>
      <c r="Y69" s="178"/>
      <c r="Z69" s="178"/>
      <c r="AA69" s="178"/>
      <c r="AB69" s="178"/>
      <c r="AC69" s="178"/>
      <c r="AD69" s="72" t="s">
        <v>22</v>
      </c>
    </row>
    <row r="70" spans="2:36">
      <c r="B70" s="207">
        <f>B68+1</f>
        <v>22</v>
      </c>
      <c r="C70" s="212"/>
      <c r="D70" s="234"/>
      <c r="E70" s="235"/>
      <c r="F70" s="235"/>
      <c r="G70" s="235"/>
      <c r="H70" s="235"/>
      <c r="I70" s="235"/>
      <c r="J70" s="235"/>
      <c r="K70" s="236"/>
      <c r="L70" s="237" t="str">
        <f>IF(D71="","",$G$10)</f>
        <v/>
      </c>
      <c r="M70" s="238"/>
      <c r="N70" s="238"/>
      <c r="O70" s="238"/>
      <c r="P70" s="239"/>
      <c r="Q70" s="180" t="str">
        <f>IF(D71="","",$K$10)</f>
        <v/>
      </c>
      <c r="R70" s="181"/>
      <c r="S70" s="181"/>
      <c r="T70" s="181"/>
      <c r="U70" s="181"/>
      <c r="V70" s="181"/>
      <c r="W70" s="16" t="s">
        <v>22</v>
      </c>
      <c r="X70" s="180" t="str">
        <f>IF(OR(D71="",$Q$6=""),"",VLOOKUP($Q$6,$AN$2:$BD$4,11,0))</f>
        <v/>
      </c>
      <c r="Y70" s="181"/>
      <c r="Z70" s="181"/>
      <c r="AA70" s="181"/>
      <c r="AB70" s="181"/>
      <c r="AC70" s="181"/>
      <c r="AD70" s="71" t="s">
        <v>22</v>
      </c>
    </row>
    <row r="71" spans="2:36" ht="18.75" customHeight="1">
      <c r="B71" s="192"/>
      <c r="C71" s="195"/>
      <c r="D71" s="242"/>
      <c r="E71" s="243"/>
      <c r="F71" s="243"/>
      <c r="G71" s="243"/>
      <c r="H71" s="243"/>
      <c r="I71" s="243"/>
      <c r="J71" s="243"/>
      <c r="K71" s="244"/>
      <c r="L71" s="240"/>
      <c r="M71" s="209"/>
      <c r="N71" s="209"/>
      <c r="O71" s="209"/>
      <c r="P71" s="241"/>
      <c r="Q71" s="177" t="str">
        <f>IF(D71="","",MIN(Q70,X70))</f>
        <v/>
      </c>
      <c r="R71" s="178"/>
      <c r="S71" s="178"/>
      <c r="T71" s="178"/>
      <c r="U71" s="178"/>
      <c r="V71" s="178"/>
      <c r="W71" s="178"/>
      <c r="X71" s="178"/>
      <c r="Y71" s="178"/>
      <c r="Z71" s="178"/>
      <c r="AA71" s="178"/>
      <c r="AB71" s="178"/>
      <c r="AC71" s="178"/>
      <c r="AD71" s="72" t="s">
        <v>22</v>
      </c>
    </row>
    <row r="72" spans="2:36">
      <c r="B72" s="207">
        <f>B70+1</f>
        <v>23</v>
      </c>
      <c r="C72" s="212"/>
      <c r="D72" s="234"/>
      <c r="E72" s="235"/>
      <c r="F72" s="235"/>
      <c r="G72" s="235"/>
      <c r="H72" s="235"/>
      <c r="I72" s="235"/>
      <c r="J72" s="235"/>
      <c r="K72" s="236"/>
      <c r="L72" s="237" t="str">
        <f>IF(D73="","",$G$10)</f>
        <v/>
      </c>
      <c r="M72" s="238"/>
      <c r="N72" s="238"/>
      <c r="O72" s="238"/>
      <c r="P72" s="239"/>
      <c r="Q72" s="180" t="str">
        <f>IF(D73="","",$K$10)</f>
        <v/>
      </c>
      <c r="R72" s="181"/>
      <c r="S72" s="181"/>
      <c r="T72" s="181"/>
      <c r="U72" s="181"/>
      <c r="V72" s="181"/>
      <c r="W72" s="16" t="s">
        <v>22</v>
      </c>
      <c r="X72" s="180" t="str">
        <f>IF(OR(D73="",$Q$6=""),"",VLOOKUP($Q$6,$AN$2:$BD$4,11,0))</f>
        <v/>
      </c>
      <c r="Y72" s="181"/>
      <c r="Z72" s="181"/>
      <c r="AA72" s="181"/>
      <c r="AB72" s="181"/>
      <c r="AC72" s="181"/>
      <c r="AD72" s="71" t="s">
        <v>22</v>
      </c>
    </row>
    <row r="73" spans="2:36" ht="18.75" customHeight="1">
      <c r="B73" s="192"/>
      <c r="C73" s="195"/>
      <c r="D73" s="242"/>
      <c r="E73" s="243"/>
      <c r="F73" s="243"/>
      <c r="G73" s="243"/>
      <c r="H73" s="243"/>
      <c r="I73" s="243"/>
      <c r="J73" s="243"/>
      <c r="K73" s="244"/>
      <c r="L73" s="240"/>
      <c r="M73" s="209"/>
      <c r="N73" s="209"/>
      <c r="O73" s="209"/>
      <c r="P73" s="241"/>
      <c r="Q73" s="177" t="str">
        <f>IF(D73="","",MIN(Q72,X72))</f>
        <v/>
      </c>
      <c r="R73" s="178"/>
      <c r="S73" s="178"/>
      <c r="T73" s="178"/>
      <c r="U73" s="178"/>
      <c r="V73" s="178"/>
      <c r="W73" s="178"/>
      <c r="X73" s="178"/>
      <c r="Y73" s="178"/>
      <c r="Z73" s="178"/>
      <c r="AA73" s="178"/>
      <c r="AB73" s="178"/>
      <c r="AC73" s="178"/>
      <c r="AD73" s="72" t="s">
        <v>22</v>
      </c>
    </row>
    <row r="74" spans="2:36">
      <c r="B74" s="207">
        <f>B72+1</f>
        <v>24</v>
      </c>
      <c r="C74" s="212"/>
      <c r="D74" s="234"/>
      <c r="E74" s="235"/>
      <c r="F74" s="235"/>
      <c r="G74" s="235"/>
      <c r="H74" s="235"/>
      <c r="I74" s="235"/>
      <c r="J74" s="235"/>
      <c r="K74" s="236"/>
      <c r="L74" s="237" t="str">
        <f>IF(D75="","",$G$10)</f>
        <v/>
      </c>
      <c r="M74" s="238"/>
      <c r="N74" s="238"/>
      <c r="O74" s="238"/>
      <c r="P74" s="239"/>
      <c r="Q74" s="180" t="str">
        <f>IF(D75="","",$K$10)</f>
        <v/>
      </c>
      <c r="R74" s="181"/>
      <c r="S74" s="181"/>
      <c r="T74" s="181"/>
      <c r="U74" s="181"/>
      <c r="V74" s="181"/>
      <c r="W74" s="16" t="s">
        <v>22</v>
      </c>
      <c r="X74" s="180" t="str">
        <f>IF(OR(D75="",$Q$6=""),"",VLOOKUP($Q$6,$AN$2:$BD$4,11,0))</f>
        <v/>
      </c>
      <c r="Y74" s="181"/>
      <c r="Z74" s="181"/>
      <c r="AA74" s="181"/>
      <c r="AB74" s="181"/>
      <c r="AC74" s="181"/>
      <c r="AD74" s="71" t="s">
        <v>22</v>
      </c>
    </row>
    <row r="75" spans="2:36" ht="18.75" customHeight="1">
      <c r="B75" s="192"/>
      <c r="C75" s="195"/>
      <c r="D75" s="242"/>
      <c r="E75" s="243"/>
      <c r="F75" s="243"/>
      <c r="G75" s="243"/>
      <c r="H75" s="243"/>
      <c r="I75" s="243"/>
      <c r="J75" s="243"/>
      <c r="K75" s="244"/>
      <c r="L75" s="240"/>
      <c r="M75" s="209"/>
      <c r="N75" s="209"/>
      <c r="O75" s="209"/>
      <c r="P75" s="241"/>
      <c r="Q75" s="177" t="str">
        <f>IF(D75="","",MIN(Q74,X74))</f>
        <v/>
      </c>
      <c r="R75" s="178"/>
      <c r="S75" s="178"/>
      <c r="T75" s="178"/>
      <c r="U75" s="178"/>
      <c r="V75" s="178"/>
      <c r="W75" s="178"/>
      <c r="X75" s="178"/>
      <c r="Y75" s="178"/>
      <c r="Z75" s="178"/>
      <c r="AA75" s="178"/>
      <c r="AB75" s="178"/>
      <c r="AC75" s="178"/>
      <c r="AD75" s="72" t="s">
        <v>22</v>
      </c>
    </row>
    <row r="76" spans="2:36">
      <c r="B76" s="207">
        <f>B74+1</f>
        <v>25</v>
      </c>
      <c r="C76" s="212"/>
      <c r="D76" s="234"/>
      <c r="E76" s="235"/>
      <c r="F76" s="235"/>
      <c r="G76" s="235"/>
      <c r="H76" s="235"/>
      <c r="I76" s="235"/>
      <c r="J76" s="235"/>
      <c r="K76" s="236"/>
      <c r="L76" s="237" t="str">
        <f>IF(D77="","",$G$10)</f>
        <v/>
      </c>
      <c r="M76" s="238"/>
      <c r="N76" s="238"/>
      <c r="O76" s="238"/>
      <c r="P76" s="239"/>
      <c r="Q76" s="180" t="str">
        <f>IF(D77="","",$K$10)</f>
        <v/>
      </c>
      <c r="R76" s="181"/>
      <c r="S76" s="181"/>
      <c r="T76" s="181"/>
      <c r="U76" s="181"/>
      <c r="V76" s="181"/>
      <c r="W76" s="16" t="s">
        <v>22</v>
      </c>
      <c r="X76" s="180" t="str">
        <f>IF(OR(D77="",$Q$6=""),"",VLOOKUP($Q$6,$AN$2:$BD$4,11,0))</f>
        <v/>
      </c>
      <c r="Y76" s="181"/>
      <c r="Z76" s="181"/>
      <c r="AA76" s="181"/>
      <c r="AB76" s="181"/>
      <c r="AC76" s="181"/>
      <c r="AD76" s="71" t="s">
        <v>22</v>
      </c>
    </row>
    <row r="77" spans="2:36" ht="18.75" customHeight="1">
      <c r="B77" s="192"/>
      <c r="C77" s="195"/>
      <c r="D77" s="242"/>
      <c r="E77" s="243"/>
      <c r="F77" s="243"/>
      <c r="G77" s="243"/>
      <c r="H77" s="243"/>
      <c r="I77" s="243"/>
      <c r="J77" s="243"/>
      <c r="K77" s="244"/>
      <c r="L77" s="240"/>
      <c r="M77" s="209"/>
      <c r="N77" s="209"/>
      <c r="O77" s="209"/>
      <c r="P77" s="241"/>
      <c r="Q77" s="177" t="str">
        <f>IF(D77="","",MIN(Q76,X76))</f>
        <v/>
      </c>
      <c r="R77" s="178"/>
      <c r="S77" s="178"/>
      <c r="T77" s="178"/>
      <c r="U77" s="178"/>
      <c r="V77" s="178"/>
      <c r="W77" s="178"/>
      <c r="X77" s="178"/>
      <c r="Y77" s="178"/>
      <c r="Z77" s="178"/>
      <c r="AA77" s="178"/>
      <c r="AB77" s="178"/>
      <c r="AC77" s="178"/>
      <c r="AD77" s="72" t="s">
        <v>22</v>
      </c>
    </row>
    <row r="78" spans="2:36">
      <c r="B78" s="207">
        <f>B76+1</f>
        <v>26</v>
      </c>
      <c r="C78" s="212"/>
      <c r="D78" s="234"/>
      <c r="E78" s="235"/>
      <c r="F78" s="235"/>
      <c r="G78" s="235"/>
      <c r="H78" s="235"/>
      <c r="I78" s="235"/>
      <c r="J78" s="235"/>
      <c r="K78" s="236"/>
      <c r="L78" s="237" t="str">
        <f>IF(D79="","",$G$10)</f>
        <v/>
      </c>
      <c r="M78" s="238"/>
      <c r="N78" s="238"/>
      <c r="O78" s="238"/>
      <c r="P78" s="239"/>
      <c r="Q78" s="180" t="str">
        <f>IF(D79="","",$K$10)</f>
        <v/>
      </c>
      <c r="R78" s="181"/>
      <c r="S78" s="181"/>
      <c r="T78" s="181"/>
      <c r="U78" s="181"/>
      <c r="V78" s="181"/>
      <c r="W78" s="16" t="s">
        <v>22</v>
      </c>
      <c r="X78" s="180" t="str">
        <f>IF(OR(D79="",$Q$6=""),"",VLOOKUP($Q$6,$AN$2:$BD$4,11,0))</f>
        <v/>
      </c>
      <c r="Y78" s="181"/>
      <c r="Z78" s="181"/>
      <c r="AA78" s="181"/>
      <c r="AB78" s="181"/>
      <c r="AC78" s="181"/>
      <c r="AD78" s="71" t="s">
        <v>22</v>
      </c>
    </row>
    <row r="79" spans="2:36" ht="18.75" customHeight="1">
      <c r="B79" s="192"/>
      <c r="C79" s="195"/>
      <c r="D79" s="242"/>
      <c r="E79" s="243"/>
      <c r="F79" s="243"/>
      <c r="G79" s="243"/>
      <c r="H79" s="243"/>
      <c r="I79" s="243"/>
      <c r="J79" s="243"/>
      <c r="K79" s="244"/>
      <c r="L79" s="240"/>
      <c r="M79" s="209"/>
      <c r="N79" s="209"/>
      <c r="O79" s="209"/>
      <c r="P79" s="241"/>
      <c r="Q79" s="177" t="str">
        <f>IF(D79="","",MIN(Q78,X78))</f>
        <v/>
      </c>
      <c r="R79" s="178"/>
      <c r="S79" s="178"/>
      <c r="T79" s="178"/>
      <c r="U79" s="178"/>
      <c r="V79" s="178"/>
      <c r="W79" s="178"/>
      <c r="X79" s="178"/>
      <c r="Y79" s="178"/>
      <c r="Z79" s="178"/>
      <c r="AA79" s="178"/>
      <c r="AB79" s="178"/>
      <c r="AC79" s="178"/>
      <c r="AD79" s="72" t="s">
        <v>22</v>
      </c>
    </row>
    <row r="80" spans="2:36">
      <c r="B80" s="207">
        <f>B78+1</f>
        <v>27</v>
      </c>
      <c r="C80" s="212"/>
      <c r="D80" s="234"/>
      <c r="E80" s="235"/>
      <c r="F80" s="235"/>
      <c r="G80" s="235"/>
      <c r="H80" s="235"/>
      <c r="I80" s="235"/>
      <c r="J80" s="235"/>
      <c r="K80" s="236"/>
      <c r="L80" s="237" t="str">
        <f>IF(D81="","",$G$10)</f>
        <v/>
      </c>
      <c r="M80" s="238"/>
      <c r="N80" s="238"/>
      <c r="O80" s="238"/>
      <c r="P80" s="239"/>
      <c r="Q80" s="180" t="str">
        <f>IF(D81="","",$K$10)</f>
        <v/>
      </c>
      <c r="R80" s="181"/>
      <c r="S80" s="181"/>
      <c r="T80" s="181"/>
      <c r="U80" s="181"/>
      <c r="V80" s="181"/>
      <c r="W80" s="16" t="s">
        <v>22</v>
      </c>
      <c r="X80" s="180" t="str">
        <f>IF(OR(D81="",$Q$6=""),"",VLOOKUP($Q$6,$AN$2:$BD$4,11,0))</f>
        <v/>
      </c>
      <c r="Y80" s="181"/>
      <c r="Z80" s="181"/>
      <c r="AA80" s="181"/>
      <c r="AB80" s="181"/>
      <c r="AC80" s="181"/>
      <c r="AD80" s="71" t="s">
        <v>22</v>
      </c>
    </row>
    <row r="81" spans="2:30" ht="18.75" customHeight="1">
      <c r="B81" s="192"/>
      <c r="C81" s="195"/>
      <c r="D81" s="242"/>
      <c r="E81" s="243"/>
      <c r="F81" s="243"/>
      <c r="G81" s="243"/>
      <c r="H81" s="243"/>
      <c r="I81" s="243"/>
      <c r="J81" s="243"/>
      <c r="K81" s="244"/>
      <c r="L81" s="240"/>
      <c r="M81" s="209"/>
      <c r="N81" s="209"/>
      <c r="O81" s="209"/>
      <c r="P81" s="241"/>
      <c r="Q81" s="177" t="str">
        <f>IF(D81="","",MIN(Q80,X80))</f>
        <v/>
      </c>
      <c r="R81" s="178"/>
      <c r="S81" s="178"/>
      <c r="T81" s="178"/>
      <c r="U81" s="178"/>
      <c r="V81" s="178"/>
      <c r="W81" s="178"/>
      <c r="X81" s="178"/>
      <c r="Y81" s="178"/>
      <c r="Z81" s="178"/>
      <c r="AA81" s="178"/>
      <c r="AB81" s="178"/>
      <c r="AC81" s="178"/>
      <c r="AD81" s="72" t="s">
        <v>22</v>
      </c>
    </row>
    <row r="82" spans="2:30">
      <c r="B82" s="207">
        <f>B80+1</f>
        <v>28</v>
      </c>
      <c r="C82" s="212"/>
      <c r="D82" s="234"/>
      <c r="E82" s="235"/>
      <c r="F82" s="235"/>
      <c r="G82" s="235"/>
      <c r="H82" s="235"/>
      <c r="I82" s="235"/>
      <c r="J82" s="235"/>
      <c r="K82" s="236"/>
      <c r="L82" s="237" t="str">
        <f>IF(D83="","",$G$10)</f>
        <v/>
      </c>
      <c r="M82" s="238"/>
      <c r="N82" s="238"/>
      <c r="O82" s="238"/>
      <c r="P82" s="239"/>
      <c r="Q82" s="180" t="str">
        <f>IF(D83="","",$K$10)</f>
        <v/>
      </c>
      <c r="R82" s="181"/>
      <c r="S82" s="181"/>
      <c r="T82" s="181"/>
      <c r="U82" s="181"/>
      <c r="V82" s="181"/>
      <c r="W82" s="16" t="s">
        <v>22</v>
      </c>
      <c r="X82" s="180" t="str">
        <f>IF(OR(D83="",$Q$6=""),"",VLOOKUP($Q$6,$AN$2:$BD$4,11,0))</f>
        <v/>
      </c>
      <c r="Y82" s="181"/>
      <c r="Z82" s="181"/>
      <c r="AA82" s="181"/>
      <c r="AB82" s="181"/>
      <c r="AC82" s="181"/>
      <c r="AD82" s="71" t="s">
        <v>22</v>
      </c>
    </row>
    <row r="83" spans="2:30" ht="18.75" customHeight="1">
      <c r="B83" s="192"/>
      <c r="C83" s="195"/>
      <c r="D83" s="242"/>
      <c r="E83" s="243"/>
      <c r="F83" s="243"/>
      <c r="G83" s="243"/>
      <c r="H83" s="243"/>
      <c r="I83" s="243"/>
      <c r="J83" s="243"/>
      <c r="K83" s="244"/>
      <c r="L83" s="240"/>
      <c r="M83" s="209"/>
      <c r="N83" s="209"/>
      <c r="O83" s="209"/>
      <c r="P83" s="241"/>
      <c r="Q83" s="177" t="str">
        <f>IF(D83="","",MIN(Q82,X82))</f>
        <v/>
      </c>
      <c r="R83" s="178"/>
      <c r="S83" s="178"/>
      <c r="T83" s="178"/>
      <c r="U83" s="178"/>
      <c r="V83" s="178"/>
      <c r="W83" s="178"/>
      <c r="X83" s="178"/>
      <c r="Y83" s="178"/>
      <c r="Z83" s="178"/>
      <c r="AA83" s="178"/>
      <c r="AB83" s="178"/>
      <c r="AC83" s="178"/>
      <c r="AD83" s="72" t="s">
        <v>22</v>
      </c>
    </row>
    <row r="84" spans="2:30">
      <c r="B84" s="207">
        <f>B82+1</f>
        <v>29</v>
      </c>
      <c r="C84" s="212"/>
      <c r="D84" s="234"/>
      <c r="E84" s="235"/>
      <c r="F84" s="235"/>
      <c r="G84" s="235"/>
      <c r="H84" s="235"/>
      <c r="I84" s="235"/>
      <c r="J84" s="235"/>
      <c r="K84" s="236"/>
      <c r="L84" s="237" t="str">
        <f>IF(D85="","",$G$10)</f>
        <v/>
      </c>
      <c r="M84" s="238"/>
      <c r="N84" s="238"/>
      <c r="O84" s="238"/>
      <c r="P84" s="239"/>
      <c r="Q84" s="180" t="str">
        <f>IF(D85="","",$K$10)</f>
        <v/>
      </c>
      <c r="R84" s="181"/>
      <c r="S84" s="181"/>
      <c r="T84" s="181"/>
      <c r="U84" s="181"/>
      <c r="V84" s="181"/>
      <c r="W84" s="16" t="s">
        <v>22</v>
      </c>
      <c r="X84" s="180" t="str">
        <f>IF(OR(D85="",$Q$6=""),"",VLOOKUP($Q$6,$AN$2:$BD$4,11,0))</f>
        <v/>
      </c>
      <c r="Y84" s="181"/>
      <c r="Z84" s="181"/>
      <c r="AA84" s="181"/>
      <c r="AB84" s="181"/>
      <c r="AC84" s="181"/>
      <c r="AD84" s="71" t="s">
        <v>22</v>
      </c>
    </row>
    <row r="85" spans="2:30" ht="18.75" customHeight="1">
      <c r="B85" s="192"/>
      <c r="C85" s="195"/>
      <c r="D85" s="242"/>
      <c r="E85" s="243"/>
      <c r="F85" s="243"/>
      <c r="G85" s="243"/>
      <c r="H85" s="243"/>
      <c r="I85" s="243"/>
      <c r="J85" s="243"/>
      <c r="K85" s="244"/>
      <c r="L85" s="240"/>
      <c r="M85" s="209"/>
      <c r="N85" s="209"/>
      <c r="O85" s="209"/>
      <c r="P85" s="241"/>
      <c r="Q85" s="177" t="str">
        <f>IF(D85="","",MIN(Q84,X84))</f>
        <v/>
      </c>
      <c r="R85" s="178"/>
      <c r="S85" s="178"/>
      <c r="T85" s="178"/>
      <c r="U85" s="178"/>
      <c r="V85" s="178"/>
      <c r="W85" s="178"/>
      <c r="X85" s="178"/>
      <c r="Y85" s="178"/>
      <c r="Z85" s="178"/>
      <c r="AA85" s="178"/>
      <c r="AB85" s="178"/>
      <c r="AC85" s="178"/>
      <c r="AD85" s="72" t="s">
        <v>22</v>
      </c>
    </row>
    <row r="86" spans="2:30">
      <c r="B86" s="207">
        <f>B84+1</f>
        <v>30</v>
      </c>
      <c r="C86" s="212"/>
      <c r="D86" s="234"/>
      <c r="E86" s="235"/>
      <c r="F86" s="235"/>
      <c r="G86" s="235"/>
      <c r="H86" s="235"/>
      <c r="I86" s="235"/>
      <c r="J86" s="235"/>
      <c r="K86" s="236"/>
      <c r="L86" s="237" t="str">
        <f>IF(D87="","",$G$10)</f>
        <v/>
      </c>
      <c r="M86" s="238"/>
      <c r="N86" s="238"/>
      <c r="O86" s="238"/>
      <c r="P86" s="239"/>
      <c r="Q86" s="180" t="str">
        <f>IF(D87="","",$K$10)</f>
        <v/>
      </c>
      <c r="R86" s="181"/>
      <c r="S86" s="181"/>
      <c r="T86" s="181"/>
      <c r="U86" s="181"/>
      <c r="V86" s="181"/>
      <c r="W86" s="16" t="s">
        <v>22</v>
      </c>
      <c r="X86" s="180" t="str">
        <f>IF(OR(D87="",$Q$6=""),"",VLOOKUP($Q$6,$AN$2:$BD$4,11,0))</f>
        <v/>
      </c>
      <c r="Y86" s="181"/>
      <c r="Z86" s="181"/>
      <c r="AA86" s="181"/>
      <c r="AB86" s="181"/>
      <c r="AC86" s="181"/>
      <c r="AD86" s="71" t="s">
        <v>22</v>
      </c>
    </row>
    <row r="87" spans="2:30" ht="18.75" customHeight="1">
      <c r="B87" s="192"/>
      <c r="C87" s="195"/>
      <c r="D87" s="242"/>
      <c r="E87" s="243"/>
      <c r="F87" s="243"/>
      <c r="G87" s="243"/>
      <c r="H87" s="243"/>
      <c r="I87" s="243"/>
      <c r="J87" s="243"/>
      <c r="K87" s="244"/>
      <c r="L87" s="240"/>
      <c r="M87" s="209"/>
      <c r="N87" s="209"/>
      <c r="O87" s="209"/>
      <c r="P87" s="241"/>
      <c r="Q87" s="177" t="str">
        <f>IF(D87="","",MIN(Q86,X86))</f>
        <v/>
      </c>
      <c r="R87" s="178"/>
      <c r="S87" s="178"/>
      <c r="T87" s="178"/>
      <c r="U87" s="178"/>
      <c r="V87" s="178"/>
      <c r="W87" s="178"/>
      <c r="X87" s="178"/>
      <c r="Y87" s="178"/>
      <c r="Z87" s="178"/>
      <c r="AA87" s="178"/>
      <c r="AB87" s="178"/>
      <c r="AC87" s="178"/>
      <c r="AD87" s="72" t="s">
        <v>22</v>
      </c>
    </row>
    <row r="88" spans="2:30">
      <c r="B88" s="207">
        <f>B86+1</f>
        <v>31</v>
      </c>
      <c r="C88" s="212"/>
      <c r="D88" s="234"/>
      <c r="E88" s="235"/>
      <c r="F88" s="235"/>
      <c r="G88" s="235"/>
      <c r="H88" s="235"/>
      <c r="I88" s="235"/>
      <c r="J88" s="235"/>
      <c r="K88" s="236"/>
      <c r="L88" s="237" t="str">
        <f>IF(D89="","",$G$10)</f>
        <v/>
      </c>
      <c r="M88" s="238"/>
      <c r="N88" s="238"/>
      <c r="O88" s="238"/>
      <c r="P88" s="239"/>
      <c r="Q88" s="180" t="str">
        <f>IF(D89="","",$K$10)</f>
        <v/>
      </c>
      <c r="R88" s="181"/>
      <c r="S88" s="181"/>
      <c r="T88" s="181"/>
      <c r="U88" s="181"/>
      <c r="V88" s="181"/>
      <c r="W88" s="16" t="s">
        <v>22</v>
      </c>
      <c r="X88" s="180" t="str">
        <f>IF(OR(D89="",$Q$6=""),"",VLOOKUP($Q$6,$AN$2:$BD$4,11,0))</f>
        <v/>
      </c>
      <c r="Y88" s="181"/>
      <c r="Z88" s="181"/>
      <c r="AA88" s="181"/>
      <c r="AB88" s="181"/>
      <c r="AC88" s="181"/>
      <c r="AD88" s="71" t="s">
        <v>22</v>
      </c>
    </row>
    <row r="89" spans="2:30" ht="18.75" customHeight="1">
      <c r="B89" s="192"/>
      <c r="C89" s="195"/>
      <c r="D89" s="242"/>
      <c r="E89" s="243"/>
      <c r="F89" s="243"/>
      <c r="G89" s="243"/>
      <c r="H89" s="243"/>
      <c r="I89" s="243"/>
      <c r="J89" s="243"/>
      <c r="K89" s="244"/>
      <c r="L89" s="240"/>
      <c r="M89" s="209"/>
      <c r="N89" s="209"/>
      <c r="O89" s="209"/>
      <c r="P89" s="241"/>
      <c r="Q89" s="177" t="str">
        <f>IF(D89="","",MIN(Q88,X88))</f>
        <v/>
      </c>
      <c r="R89" s="178"/>
      <c r="S89" s="178"/>
      <c r="T89" s="178"/>
      <c r="U89" s="178"/>
      <c r="V89" s="178"/>
      <c r="W89" s="178"/>
      <c r="X89" s="178"/>
      <c r="Y89" s="178"/>
      <c r="Z89" s="178"/>
      <c r="AA89" s="178"/>
      <c r="AB89" s="178"/>
      <c r="AC89" s="178"/>
      <c r="AD89" s="72" t="s">
        <v>22</v>
      </c>
    </row>
    <row r="90" spans="2:30">
      <c r="B90" s="207">
        <f>B88+1</f>
        <v>32</v>
      </c>
      <c r="C90" s="212"/>
      <c r="D90" s="234"/>
      <c r="E90" s="235"/>
      <c r="F90" s="235"/>
      <c r="G90" s="235"/>
      <c r="H90" s="235"/>
      <c r="I90" s="235"/>
      <c r="J90" s="235"/>
      <c r="K90" s="236"/>
      <c r="L90" s="237" t="str">
        <f>IF(D91="","",$G$10)</f>
        <v/>
      </c>
      <c r="M90" s="238"/>
      <c r="N90" s="238"/>
      <c r="O90" s="238"/>
      <c r="P90" s="239"/>
      <c r="Q90" s="180" t="str">
        <f>IF(D91="","",$K$10)</f>
        <v/>
      </c>
      <c r="R90" s="181"/>
      <c r="S90" s="181"/>
      <c r="T90" s="181"/>
      <c r="U90" s="181"/>
      <c r="V90" s="181"/>
      <c r="W90" s="16" t="s">
        <v>22</v>
      </c>
      <c r="X90" s="180" t="str">
        <f>IF(OR(D91="",$Q$6=""),"",VLOOKUP($Q$6,$AN$2:$BD$4,11,0))</f>
        <v/>
      </c>
      <c r="Y90" s="181"/>
      <c r="Z90" s="181"/>
      <c r="AA90" s="181"/>
      <c r="AB90" s="181"/>
      <c r="AC90" s="181"/>
      <c r="AD90" s="71" t="s">
        <v>22</v>
      </c>
    </row>
    <row r="91" spans="2:30" ht="18.75" customHeight="1">
      <c r="B91" s="192"/>
      <c r="C91" s="195"/>
      <c r="D91" s="242"/>
      <c r="E91" s="243"/>
      <c r="F91" s="243"/>
      <c r="G91" s="243"/>
      <c r="H91" s="243"/>
      <c r="I91" s="243"/>
      <c r="J91" s="243"/>
      <c r="K91" s="244"/>
      <c r="L91" s="240"/>
      <c r="M91" s="209"/>
      <c r="N91" s="209"/>
      <c r="O91" s="209"/>
      <c r="P91" s="241"/>
      <c r="Q91" s="177" t="str">
        <f>IF(D91="","",MIN(Q90,X90))</f>
        <v/>
      </c>
      <c r="R91" s="178"/>
      <c r="S91" s="178"/>
      <c r="T91" s="178"/>
      <c r="U91" s="178"/>
      <c r="V91" s="178"/>
      <c r="W91" s="178"/>
      <c r="X91" s="178"/>
      <c r="Y91" s="178"/>
      <c r="Z91" s="178"/>
      <c r="AA91" s="178"/>
      <c r="AB91" s="178"/>
      <c r="AC91" s="178"/>
      <c r="AD91" s="72" t="s">
        <v>22</v>
      </c>
    </row>
    <row r="92" spans="2:30">
      <c r="B92" s="207">
        <f>B90+1</f>
        <v>33</v>
      </c>
      <c r="C92" s="212"/>
      <c r="D92" s="234"/>
      <c r="E92" s="235"/>
      <c r="F92" s="235"/>
      <c r="G92" s="235"/>
      <c r="H92" s="235"/>
      <c r="I92" s="235"/>
      <c r="J92" s="235"/>
      <c r="K92" s="236"/>
      <c r="L92" s="237" t="str">
        <f>IF(D93="","",$G$10)</f>
        <v/>
      </c>
      <c r="M92" s="238"/>
      <c r="N92" s="238"/>
      <c r="O92" s="238"/>
      <c r="P92" s="239"/>
      <c r="Q92" s="180" t="str">
        <f>IF(D93="","",$K$10)</f>
        <v/>
      </c>
      <c r="R92" s="181"/>
      <c r="S92" s="181"/>
      <c r="T92" s="181"/>
      <c r="U92" s="181"/>
      <c r="V92" s="181"/>
      <c r="W92" s="16" t="s">
        <v>22</v>
      </c>
      <c r="X92" s="180" t="str">
        <f>IF(OR(D93="",$Q$6=""),"",VLOOKUP($Q$6,$AN$2:$BD$4,11,0))</f>
        <v/>
      </c>
      <c r="Y92" s="181"/>
      <c r="Z92" s="181"/>
      <c r="AA92" s="181"/>
      <c r="AB92" s="181"/>
      <c r="AC92" s="181"/>
      <c r="AD92" s="71" t="s">
        <v>22</v>
      </c>
    </row>
    <row r="93" spans="2:30" ht="18.75" customHeight="1">
      <c r="B93" s="192"/>
      <c r="C93" s="195"/>
      <c r="D93" s="242"/>
      <c r="E93" s="243"/>
      <c r="F93" s="243"/>
      <c r="G93" s="243"/>
      <c r="H93" s="243"/>
      <c r="I93" s="243"/>
      <c r="J93" s="243"/>
      <c r="K93" s="244"/>
      <c r="L93" s="240"/>
      <c r="M93" s="209"/>
      <c r="N93" s="209"/>
      <c r="O93" s="209"/>
      <c r="P93" s="241"/>
      <c r="Q93" s="177" t="str">
        <f>IF(D93="","",MIN(Q92,X92))</f>
        <v/>
      </c>
      <c r="R93" s="178"/>
      <c r="S93" s="178"/>
      <c r="T93" s="178"/>
      <c r="U93" s="178"/>
      <c r="V93" s="178"/>
      <c r="W93" s="178"/>
      <c r="X93" s="178"/>
      <c r="Y93" s="178"/>
      <c r="Z93" s="178"/>
      <c r="AA93" s="178"/>
      <c r="AB93" s="178"/>
      <c r="AC93" s="178"/>
      <c r="AD93" s="72" t="s">
        <v>22</v>
      </c>
    </row>
    <row r="94" spans="2:30">
      <c r="B94" s="207">
        <f>B92+1</f>
        <v>34</v>
      </c>
      <c r="C94" s="212"/>
      <c r="D94" s="234"/>
      <c r="E94" s="235"/>
      <c r="F94" s="235"/>
      <c r="G94" s="235"/>
      <c r="H94" s="235"/>
      <c r="I94" s="235"/>
      <c r="J94" s="235"/>
      <c r="K94" s="236"/>
      <c r="L94" s="237" t="str">
        <f>IF(D95="","",$G$10)</f>
        <v/>
      </c>
      <c r="M94" s="238"/>
      <c r="N94" s="238"/>
      <c r="O94" s="238"/>
      <c r="P94" s="239"/>
      <c r="Q94" s="180" t="str">
        <f>IF(D95="","",$K$10)</f>
        <v/>
      </c>
      <c r="R94" s="181"/>
      <c r="S94" s="181"/>
      <c r="T94" s="181"/>
      <c r="U94" s="181"/>
      <c r="V94" s="181"/>
      <c r="W94" s="16" t="s">
        <v>22</v>
      </c>
      <c r="X94" s="180" t="str">
        <f>IF(OR(D95="",$Q$6=""),"",VLOOKUP($Q$6,$AN$2:$BD$4,11,0))</f>
        <v/>
      </c>
      <c r="Y94" s="181"/>
      <c r="Z94" s="181"/>
      <c r="AA94" s="181"/>
      <c r="AB94" s="181"/>
      <c r="AC94" s="181"/>
      <c r="AD94" s="71" t="s">
        <v>22</v>
      </c>
    </row>
    <row r="95" spans="2:30" ht="18.75" customHeight="1">
      <c r="B95" s="192"/>
      <c r="C95" s="195"/>
      <c r="D95" s="242"/>
      <c r="E95" s="243"/>
      <c r="F95" s="243"/>
      <c r="G95" s="243"/>
      <c r="H95" s="243"/>
      <c r="I95" s="243"/>
      <c r="J95" s="243"/>
      <c r="K95" s="244"/>
      <c r="L95" s="240"/>
      <c r="M95" s="209"/>
      <c r="N95" s="209"/>
      <c r="O95" s="209"/>
      <c r="P95" s="241"/>
      <c r="Q95" s="177" t="str">
        <f>IF(D95="","",MIN(Q94,X94))</f>
        <v/>
      </c>
      <c r="R95" s="178"/>
      <c r="S95" s="178"/>
      <c r="T95" s="178"/>
      <c r="U95" s="178"/>
      <c r="V95" s="178"/>
      <c r="W95" s="178"/>
      <c r="X95" s="178"/>
      <c r="Y95" s="178"/>
      <c r="Z95" s="178"/>
      <c r="AA95" s="178"/>
      <c r="AB95" s="178"/>
      <c r="AC95" s="178"/>
      <c r="AD95" s="72" t="s">
        <v>22</v>
      </c>
    </row>
    <row r="96" spans="2:30">
      <c r="B96" s="207">
        <f>B94+1</f>
        <v>35</v>
      </c>
      <c r="C96" s="212"/>
      <c r="D96" s="234"/>
      <c r="E96" s="235"/>
      <c r="F96" s="235"/>
      <c r="G96" s="235"/>
      <c r="H96" s="235"/>
      <c r="I96" s="235"/>
      <c r="J96" s="235"/>
      <c r="K96" s="236"/>
      <c r="L96" s="237" t="str">
        <f>IF(D97="","",$G$10)</f>
        <v/>
      </c>
      <c r="M96" s="238"/>
      <c r="N96" s="238"/>
      <c r="O96" s="238"/>
      <c r="P96" s="239"/>
      <c r="Q96" s="180" t="str">
        <f>IF(D97="","",$K$10)</f>
        <v/>
      </c>
      <c r="R96" s="181"/>
      <c r="S96" s="181"/>
      <c r="T96" s="181"/>
      <c r="U96" s="181"/>
      <c r="V96" s="181"/>
      <c r="W96" s="16" t="s">
        <v>22</v>
      </c>
      <c r="X96" s="180" t="str">
        <f>IF(OR(D97="",$Q$6=""),"",VLOOKUP($Q$6,$AN$2:$BD$4,11,0))</f>
        <v/>
      </c>
      <c r="Y96" s="181"/>
      <c r="Z96" s="181"/>
      <c r="AA96" s="181"/>
      <c r="AB96" s="181"/>
      <c r="AC96" s="181"/>
      <c r="AD96" s="71" t="s">
        <v>22</v>
      </c>
    </row>
    <row r="97" spans="1:58" ht="18.75" customHeight="1">
      <c r="B97" s="192"/>
      <c r="C97" s="195"/>
      <c r="D97" s="242"/>
      <c r="E97" s="243"/>
      <c r="F97" s="243"/>
      <c r="G97" s="243"/>
      <c r="H97" s="243"/>
      <c r="I97" s="243"/>
      <c r="J97" s="243"/>
      <c r="K97" s="244"/>
      <c r="L97" s="240"/>
      <c r="M97" s="209"/>
      <c r="N97" s="209"/>
      <c r="O97" s="209"/>
      <c r="P97" s="241"/>
      <c r="Q97" s="177" t="str">
        <f>IF(D97="","",MIN(Q96,X96))</f>
        <v/>
      </c>
      <c r="R97" s="178"/>
      <c r="S97" s="178"/>
      <c r="T97" s="178"/>
      <c r="U97" s="178"/>
      <c r="V97" s="178"/>
      <c r="W97" s="178"/>
      <c r="X97" s="178"/>
      <c r="Y97" s="178"/>
      <c r="Z97" s="178"/>
      <c r="AA97" s="178"/>
      <c r="AB97" s="178"/>
      <c r="AC97" s="178"/>
      <c r="AD97" s="72" t="s">
        <v>22</v>
      </c>
    </row>
    <row r="98" spans="1:58">
      <c r="B98" s="207">
        <f>B96+1</f>
        <v>36</v>
      </c>
      <c r="C98" s="212"/>
      <c r="D98" s="234"/>
      <c r="E98" s="235"/>
      <c r="F98" s="235"/>
      <c r="G98" s="235"/>
      <c r="H98" s="235"/>
      <c r="I98" s="235"/>
      <c r="J98" s="235"/>
      <c r="K98" s="236"/>
      <c r="L98" s="237" t="str">
        <f>IF(D99="","",$G$10)</f>
        <v/>
      </c>
      <c r="M98" s="238"/>
      <c r="N98" s="238"/>
      <c r="O98" s="238"/>
      <c r="P98" s="239"/>
      <c r="Q98" s="180" t="str">
        <f>IF(D99="","",$K$10)</f>
        <v/>
      </c>
      <c r="R98" s="181"/>
      <c r="S98" s="181"/>
      <c r="T98" s="181"/>
      <c r="U98" s="181"/>
      <c r="V98" s="181"/>
      <c r="W98" s="16" t="s">
        <v>22</v>
      </c>
      <c r="X98" s="180" t="str">
        <f>IF(OR(D99="",$Q$6=""),"",VLOOKUP($Q$6,$AN$2:$BD$4,11,0))</f>
        <v/>
      </c>
      <c r="Y98" s="181"/>
      <c r="Z98" s="181"/>
      <c r="AA98" s="181"/>
      <c r="AB98" s="181"/>
      <c r="AC98" s="181"/>
      <c r="AD98" s="71" t="s">
        <v>22</v>
      </c>
    </row>
    <row r="99" spans="1:58" ht="18.75" customHeight="1">
      <c r="B99" s="192"/>
      <c r="C99" s="195"/>
      <c r="D99" s="242"/>
      <c r="E99" s="243"/>
      <c r="F99" s="243"/>
      <c r="G99" s="243"/>
      <c r="H99" s="243"/>
      <c r="I99" s="243"/>
      <c r="J99" s="243"/>
      <c r="K99" s="244"/>
      <c r="L99" s="240"/>
      <c r="M99" s="209"/>
      <c r="N99" s="209"/>
      <c r="O99" s="209"/>
      <c r="P99" s="241"/>
      <c r="Q99" s="177" t="str">
        <f>IF(D99="","",MIN(Q98,X98))</f>
        <v/>
      </c>
      <c r="R99" s="178"/>
      <c r="S99" s="178"/>
      <c r="T99" s="178"/>
      <c r="U99" s="178"/>
      <c r="V99" s="178"/>
      <c r="W99" s="178"/>
      <c r="X99" s="178"/>
      <c r="Y99" s="178"/>
      <c r="Z99" s="178"/>
      <c r="AA99" s="178"/>
      <c r="AB99" s="178"/>
      <c r="AC99" s="178"/>
      <c r="AD99" s="72" t="s">
        <v>22</v>
      </c>
    </row>
    <row r="100" spans="1:58">
      <c r="B100" s="207">
        <f>B98+1</f>
        <v>37</v>
      </c>
      <c r="C100" s="212"/>
      <c r="D100" s="234"/>
      <c r="E100" s="235"/>
      <c r="F100" s="235"/>
      <c r="G100" s="235"/>
      <c r="H100" s="235"/>
      <c r="I100" s="235"/>
      <c r="J100" s="235"/>
      <c r="K100" s="236"/>
      <c r="L100" s="237" t="str">
        <f>IF(D101="","",$G$10)</f>
        <v/>
      </c>
      <c r="M100" s="238"/>
      <c r="N100" s="238"/>
      <c r="O100" s="238"/>
      <c r="P100" s="239"/>
      <c r="Q100" s="180" t="str">
        <f>IF(D101="","",$K$10)</f>
        <v/>
      </c>
      <c r="R100" s="181"/>
      <c r="S100" s="181"/>
      <c r="T100" s="181"/>
      <c r="U100" s="181"/>
      <c r="V100" s="181"/>
      <c r="W100" s="16" t="s">
        <v>22</v>
      </c>
      <c r="X100" s="180" t="str">
        <f>IF(OR(D101="",$Q$6=""),"",VLOOKUP($Q$6,$AN$2:$BD$4,11,0))</f>
        <v/>
      </c>
      <c r="Y100" s="181"/>
      <c r="Z100" s="181"/>
      <c r="AA100" s="181"/>
      <c r="AB100" s="181"/>
      <c r="AC100" s="181"/>
      <c r="AD100" s="71" t="s">
        <v>22</v>
      </c>
    </row>
    <row r="101" spans="1:58" ht="18.75" customHeight="1">
      <c r="B101" s="192"/>
      <c r="C101" s="195"/>
      <c r="D101" s="242"/>
      <c r="E101" s="243"/>
      <c r="F101" s="243"/>
      <c r="G101" s="243"/>
      <c r="H101" s="243"/>
      <c r="I101" s="243"/>
      <c r="J101" s="243"/>
      <c r="K101" s="244"/>
      <c r="L101" s="240"/>
      <c r="M101" s="209"/>
      <c r="N101" s="209"/>
      <c r="O101" s="209"/>
      <c r="P101" s="241"/>
      <c r="Q101" s="177" t="str">
        <f>IF(D101="","",MIN(Q100,X100))</f>
        <v/>
      </c>
      <c r="R101" s="178"/>
      <c r="S101" s="178"/>
      <c r="T101" s="178"/>
      <c r="U101" s="178"/>
      <c r="V101" s="178"/>
      <c r="W101" s="178"/>
      <c r="X101" s="178"/>
      <c r="Y101" s="178"/>
      <c r="Z101" s="178"/>
      <c r="AA101" s="178"/>
      <c r="AB101" s="178"/>
      <c r="AC101" s="178"/>
      <c r="AD101" s="72" t="s">
        <v>22</v>
      </c>
    </row>
    <row r="102" spans="1:58">
      <c r="B102" s="207">
        <f>B100+1</f>
        <v>38</v>
      </c>
      <c r="C102" s="212"/>
      <c r="D102" s="234"/>
      <c r="E102" s="235"/>
      <c r="F102" s="235"/>
      <c r="G102" s="235"/>
      <c r="H102" s="235"/>
      <c r="I102" s="235"/>
      <c r="J102" s="235"/>
      <c r="K102" s="236"/>
      <c r="L102" s="237" t="str">
        <f>IF(D103="","",$G$10)</f>
        <v/>
      </c>
      <c r="M102" s="238"/>
      <c r="N102" s="238"/>
      <c r="O102" s="238"/>
      <c r="P102" s="239"/>
      <c r="Q102" s="180" t="str">
        <f>IF(D103="","",$K$10)</f>
        <v/>
      </c>
      <c r="R102" s="181"/>
      <c r="S102" s="181"/>
      <c r="T102" s="181"/>
      <c r="U102" s="181"/>
      <c r="V102" s="181"/>
      <c r="W102" s="16" t="s">
        <v>22</v>
      </c>
      <c r="X102" s="180" t="str">
        <f>IF(OR(D103="",$Q$6=""),"",VLOOKUP($Q$6,$AN$2:$BD$4,11,0))</f>
        <v/>
      </c>
      <c r="Y102" s="181"/>
      <c r="Z102" s="181"/>
      <c r="AA102" s="181"/>
      <c r="AB102" s="181"/>
      <c r="AC102" s="181"/>
      <c r="AD102" s="71" t="s">
        <v>22</v>
      </c>
    </row>
    <row r="103" spans="1:58" ht="18.75" customHeight="1">
      <c r="B103" s="192"/>
      <c r="C103" s="195"/>
      <c r="D103" s="242"/>
      <c r="E103" s="243"/>
      <c r="F103" s="243"/>
      <c r="G103" s="243"/>
      <c r="H103" s="243"/>
      <c r="I103" s="243"/>
      <c r="J103" s="243"/>
      <c r="K103" s="244"/>
      <c r="L103" s="240"/>
      <c r="M103" s="209"/>
      <c r="N103" s="209"/>
      <c r="O103" s="209"/>
      <c r="P103" s="241"/>
      <c r="Q103" s="177" t="str">
        <f>IF(D103="","",MIN(Q102,X102))</f>
        <v/>
      </c>
      <c r="R103" s="178"/>
      <c r="S103" s="178"/>
      <c r="T103" s="178"/>
      <c r="U103" s="178"/>
      <c r="V103" s="178"/>
      <c r="W103" s="178"/>
      <c r="X103" s="178"/>
      <c r="Y103" s="178"/>
      <c r="Z103" s="178"/>
      <c r="AA103" s="178"/>
      <c r="AB103" s="178"/>
      <c r="AC103" s="178"/>
      <c r="AD103" s="72" t="s">
        <v>22</v>
      </c>
    </row>
    <row r="104" spans="1:58">
      <c r="B104" s="207">
        <f>B102+1</f>
        <v>39</v>
      </c>
      <c r="C104" s="212"/>
      <c r="D104" s="234"/>
      <c r="E104" s="235"/>
      <c r="F104" s="235"/>
      <c r="G104" s="235"/>
      <c r="H104" s="235"/>
      <c r="I104" s="235"/>
      <c r="J104" s="235"/>
      <c r="K104" s="236"/>
      <c r="L104" s="237" t="str">
        <f>IF(D105="","",$G$10)</f>
        <v/>
      </c>
      <c r="M104" s="238"/>
      <c r="N104" s="238"/>
      <c r="O104" s="238"/>
      <c r="P104" s="239"/>
      <c r="Q104" s="180" t="str">
        <f>IF(D105="","",$K$10)</f>
        <v/>
      </c>
      <c r="R104" s="181"/>
      <c r="S104" s="181"/>
      <c r="T104" s="181"/>
      <c r="U104" s="181"/>
      <c r="V104" s="181"/>
      <c r="W104" s="16" t="s">
        <v>22</v>
      </c>
      <c r="X104" s="180" t="str">
        <f>IF(OR(D105="",$Q$6=""),"",VLOOKUP($Q$6,$AN$2:$BD$4,11,0))</f>
        <v/>
      </c>
      <c r="Y104" s="181"/>
      <c r="Z104" s="181"/>
      <c r="AA104" s="181"/>
      <c r="AB104" s="181"/>
      <c r="AC104" s="181"/>
      <c r="AD104" s="71" t="s">
        <v>22</v>
      </c>
    </row>
    <row r="105" spans="1:58" ht="18.75" customHeight="1">
      <c r="B105" s="192"/>
      <c r="C105" s="195"/>
      <c r="D105" s="242"/>
      <c r="E105" s="243"/>
      <c r="F105" s="243"/>
      <c r="G105" s="243"/>
      <c r="H105" s="243"/>
      <c r="I105" s="243"/>
      <c r="J105" s="243"/>
      <c r="K105" s="244"/>
      <c r="L105" s="240"/>
      <c r="M105" s="209"/>
      <c r="N105" s="209"/>
      <c r="O105" s="209"/>
      <c r="P105" s="241"/>
      <c r="Q105" s="177" t="str">
        <f>IF(D105="","",MIN(Q104,X104))</f>
        <v/>
      </c>
      <c r="R105" s="178"/>
      <c r="S105" s="178"/>
      <c r="T105" s="178"/>
      <c r="U105" s="178"/>
      <c r="V105" s="178"/>
      <c r="W105" s="178"/>
      <c r="X105" s="178"/>
      <c r="Y105" s="178"/>
      <c r="Z105" s="178"/>
      <c r="AA105" s="178"/>
      <c r="AB105" s="178"/>
      <c r="AC105" s="178"/>
      <c r="AD105" s="72" t="s">
        <v>22</v>
      </c>
    </row>
    <row r="106" spans="1:58">
      <c r="B106" s="207">
        <f>B104+1</f>
        <v>40</v>
      </c>
      <c r="C106" s="212"/>
      <c r="D106" s="234"/>
      <c r="E106" s="235"/>
      <c r="F106" s="235"/>
      <c r="G106" s="235"/>
      <c r="H106" s="235"/>
      <c r="I106" s="235"/>
      <c r="J106" s="235"/>
      <c r="K106" s="236"/>
      <c r="L106" s="237" t="str">
        <f>IF(D107="","",$G$10)</f>
        <v/>
      </c>
      <c r="M106" s="238"/>
      <c r="N106" s="238"/>
      <c r="O106" s="238"/>
      <c r="P106" s="239"/>
      <c r="Q106" s="180" t="str">
        <f>IF(D107="","",$K$10)</f>
        <v/>
      </c>
      <c r="R106" s="181"/>
      <c r="S106" s="181"/>
      <c r="T106" s="181"/>
      <c r="U106" s="181"/>
      <c r="V106" s="181"/>
      <c r="W106" s="16" t="s">
        <v>22</v>
      </c>
      <c r="X106" s="180" t="str">
        <f>IF(OR(D107="",$Q$6=""),"",VLOOKUP($Q$6,$AN$2:$BD$4,11,0))</f>
        <v/>
      </c>
      <c r="Y106" s="181"/>
      <c r="Z106" s="181"/>
      <c r="AA106" s="181"/>
      <c r="AB106" s="181"/>
      <c r="AC106" s="181"/>
      <c r="AD106" s="71" t="s">
        <v>22</v>
      </c>
    </row>
    <row r="107" spans="1:58" ht="18.75" customHeight="1" thickBot="1">
      <c r="B107" s="192"/>
      <c r="C107" s="195"/>
      <c r="D107" s="242"/>
      <c r="E107" s="243"/>
      <c r="F107" s="243"/>
      <c r="G107" s="243"/>
      <c r="H107" s="243"/>
      <c r="I107" s="243"/>
      <c r="J107" s="243"/>
      <c r="K107" s="244"/>
      <c r="L107" s="240"/>
      <c r="M107" s="209"/>
      <c r="N107" s="209"/>
      <c r="O107" s="209"/>
      <c r="P107" s="241"/>
      <c r="Q107" s="177" t="str">
        <f>IF(D107="","",MIN(Q106,X106))</f>
        <v/>
      </c>
      <c r="R107" s="178"/>
      <c r="S107" s="178"/>
      <c r="T107" s="178"/>
      <c r="U107" s="178"/>
      <c r="V107" s="178"/>
      <c r="W107" s="178"/>
      <c r="X107" s="178"/>
      <c r="Y107" s="178"/>
      <c r="Z107" s="178"/>
      <c r="AA107" s="178"/>
      <c r="AB107" s="178"/>
      <c r="AC107" s="178"/>
      <c r="AD107" s="72" t="s">
        <v>22</v>
      </c>
    </row>
    <row r="108" spans="1:58" ht="26.25" customHeight="1" thickBot="1">
      <c r="J108" s="173" t="s">
        <v>36</v>
      </c>
      <c r="K108" s="174"/>
      <c r="L108" s="174">
        <f>B68</f>
        <v>21</v>
      </c>
      <c r="M108" s="174"/>
      <c r="N108" s="28" t="s">
        <v>81</v>
      </c>
      <c r="O108" s="174">
        <f>B106</f>
        <v>40</v>
      </c>
      <c r="P108" s="175"/>
      <c r="Q108" s="173" t="s">
        <v>68</v>
      </c>
      <c r="R108" s="174"/>
      <c r="S108" s="174"/>
      <c r="T108" s="174"/>
      <c r="U108" s="175"/>
      <c r="V108" s="245">
        <f>SUM(Q69,Q71,Q73,Q75,Q77,Q79,Q81,Q83,Q85,Q87,Q89,Q91,Q93,Q95,Q97,Q99,Q101,Q103,Q105,Q107)</f>
        <v>0</v>
      </c>
      <c r="W108" s="245"/>
      <c r="X108" s="245"/>
      <c r="Y108" s="245"/>
      <c r="Z108" s="245"/>
      <c r="AA108" s="245"/>
      <c r="AB108" s="245"/>
      <c r="AC108" s="245"/>
      <c r="AD108" s="73" t="s">
        <v>22</v>
      </c>
    </row>
    <row r="109" spans="1:58" ht="20.25" customHeight="1">
      <c r="A109" s="256" t="s">
        <v>89</v>
      </c>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40"/>
      <c r="AG109" s="40"/>
      <c r="AH109" s="40"/>
      <c r="AI109" s="40"/>
      <c r="AJ109" s="40"/>
      <c r="AK109" s="40"/>
      <c r="AL109" s="40"/>
      <c r="AM109" s="23"/>
      <c r="AN109" s="189"/>
      <c r="AO109" s="189"/>
      <c r="AP109" s="189"/>
      <c r="AQ109" s="189"/>
      <c r="AR109" s="189"/>
      <c r="AS109" s="189"/>
      <c r="AT109" s="189"/>
      <c r="AU109" s="189"/>
      <c r="AV109" s="189"/>
      <c r="AW109" s="189"/>
      <c r="AX109" s="189"/>
      <c r="AY109" s="189"/>
      <c r="AZ109" s="189"/>
      <c r="BA109" s="189"/>
      <c r="BB109" s="189"/>
      <c r="BC109" s="189"/>
      <c r="BD109" s="189"/>
      <c r="BE109" s="23"/>
      <c r="BF109" s="23"/>
    </row>
    <row r="110" spans="1:58" ht="19.5" customHeight="1">
      <c r="K110" s="7" t="s">
        <v>7</v>
      </c>
      <c r="L110" s="257" t="str">
        <f>IF($L$2="","",$L$2)</f>
        <v>令和</v>
      </c>
      <c r="M110" s="257"/>
      <c r="N110" s="230">
        <f>$N$2</f>
        <v>0</v>
      </c>
      <c r="O110" s="230"/>
      <c r="P110" s="230" t="s">
        <v>3</v>
      </c>
      <c r="Q110" s="230"/>
      <c r="R110" s="230">
        <f>$R$2</f>
        <v>0</v>
      </c>
      <c r="S110" s="230"/>
      <c r="T110" s="230" t="s">
        <v>33</v>
      </c>
      <c r="U110" s="230"/>
      <c r="V110" s="8" t="s">
        <v>10</v>
      </c>
      <c r="AM110" s="23"/>
      <c r="AN110" s="189"/>
      <c r="AO110" s="189"/>
      <c r="AP110" s="189"/>
      <c r="AQ110" s="189"/>
      <c r="AR110" s="189"/>
      <c r="AS110" s="189"/>
      <c r="AT110" s="189"/>
      <c r="AU110" s="189"/>
      <c r="AV110" s="189"/>
      <c r="AW110" s="189"/>
      <c r="AX110" s="178"/>
      <c r="AY110" s="178"/>
      <c r="AZ110" s="178"/>
      <c r="BA110" s="178"/>
      <c r="BB110" s="178"/>
      <c r="BC110" s="178"/>
      <c r="BD110" s="178"/>
      <c r="BE110" s="23"/>
      <c r="BF110" s="23"/>
    </row>
    <row r="111" spans="1:58" ht="14.25" customHeight="1">
      <c r="L111" s="225" t="s">
        <v>57</v>
      </c>
      <c r="M111" s="225"/>
      <c r="N111" s="225"/>
      <c r="O111" s="225"/>
      <c r="P111" s="225"/>
      <c r="Q111" s="254">
        <f>$Q$3</f>
        <v>0</v>
      </c>
      <c r="R111" s="254"/>
      <c r="S111" s="254"/>
      <c r="T111" s="254"/>
      <c r="U111" s="254"/>
      <c r="V111" s="254"/>
      <c r="W111" s="254"/>
      <c r="X111" s="254"/>
      <c r="Y111" s="254"/>
      <c r="Z111" s="254"/>
      <c r="AA111" s="254"/>
      <c r="AB111" s="254"/>
      <c r="AC111" s="254"/>
      <c r="AD111" s="254"/>
      <c r="AM111" s="23"/>
      <c r="AN111" s="189"/>
      <c r="AO111" s="189"/>
      <c r="AP111" s="189"/>
      <c r="AQ111" s="189"/>
      <c r="AR111" s="189"/>
      <c r="AS111" s="189"/>
      <c r="AT111" s="189"/>
      <c r="AU111" s="189"/>
      <c r="AV111" s="189"/>
      <c r="AW111" s="189"/>
      <c r="AX111" s="178"/>
      <c r="AY111" s="178"/>
      <c r="AZ111" s="178"/>
      <c r="BA111" s="178"/>
      <c r="BB111" s="178"/>
      <c r="BC111" s="178"/>
      <c r="BD111" s="178"/>
      <c r="BE111" s="23"/>
      <c r="BF111" s="23"/>
    </row>
    <row r="112" spans="1:58" ht="14.25" customHeight="1">
      <c r="L112" s="210" t="s">
        <v>91</v>
      </c>
      <c r="M112" s="210"/>
      <c r="N112" s="210"/>
      <c r="O112" s="210"/>
      <c r="P112" s="210"/>
      <c r="Q112" s="210">
        <f>$Q$4</f>
        <v>0</v>
      </c>
      <c r="R112" s="210"/>
      <c r="S112" s="210"/>
      <c r="T112" s="210"/>
      <c r="U112" s="210"/>
      <c r="V112" s="210"/>
      <c r="W112" s="210"/>
      <c r="X112" s="210"/>
      <c r="Y112" s="210"/>
      <c r="Z112" s="210"/>
      <c r="AA112" s="210"/>
      <c r="AB112" s="210"/>
      <c r="AC112" s="210"/>
      <c r="AD112" s="210"/>
      <c r="AM112" s="23"/>
      <c r="AN112" s="189"/>
      <c r="AO112" s="189"/>
      <c r="AP112" s="189"/>
      <c r="AQ112" s="189"/>
      <c r="AR112" s="189"/>
      <c r="AS112" s="189"/>
      <c r="AT112" s="189"/>
      <c r="AU112" s="189"/>
      <c r="AV112" s="189"/>
      <c r="AW112" s="189"/>
      <c r="AX112" s="178"/>
      <c r="AY112" s="178"/>
      <c r="AZ112" s="178"/>
      <c r="BA112" s="178"/>
      <c r="BB112" s="178"/>
      <c r="BC112" s="178"/>
      <c r="BD112" s="178"/>
      <c r="BE112" s="23"/>
      <c r="BF112" s="23"/>
    </row>
    <row r="113" spans="2:58" ht="14.25" customHeight="1">
      <c r="B113" s="69"/>
      <c r="C113" s="69"/>
      <c r="D113" s="69"/>
      <c r="E113" s="69"/>
      <c r="F113" s="69"/>
      <c r="G113" s="69"/>
      <c r="H113" s="69"/>
      <c r="I113" s="69"/>
      <c r="J113" s="69"/>
      <c r="K113" s="69"/>
      <c r="L113" s="249" t="s">
        <v>92</v>
      </c>
      <c r="M113" s="249"/>
      <c r="N113" s="249"/>
      <c r="O113" s="249"/>
      <c r="P113" s="249"/>
      <c r="Q113" s="255">
        <f>$Q$5</f>
        <v>0</v>
      </c>
      <c r="R113" s="255"/>
      <c r="S113" s="255"/>
      <c r="T113" s="255"/>
      <c r="U113" s="255"/>
      <c r="V113" s="255"/>
      <c r="W113" s="255"/>
      <c r="X113" s="255"/>
      <c r="Y113" s="255"/>
      <c r="Z113" s="255"/>
      <c r="AA113" s="255"/>
      <c r="AB113" s="255"/>
      <c r="AC113" s="255"/>
      <c r="AD113" s="58" t="s">
        <v>94</v>
      </c>
      <c r="AM113" s="23"/>
      <c r="AN113" s="56"/>
      <c r="AO113" s="56"/>
      <c r="AP113" s="56"/>
      <c r="AQ113" s="56"/>
      <c r="AR113" s="56"/>
      <c r="AS113" s="56"/>
      <c r="AT113" s="56"/>
      <c r="AU113" s="56"/>
      <c r="AV113" s="56"/>
      <c r="AW113" s="56"/>
      <c r="AX113" s="55"/>
      <c r="AY113" s="55"/>
      <c r="AZ113" s="55"/>
      <c r="BA113" s="55"/>
      <c r="BB113" s="55"/>
      <c r="BC113" s="55"/>
      <c r="BD113" s="55"/>
      <c r="BE113" s="23"/>
      <c r="BF113" s="23"/>
    </row>
    <row r="114" spans="2:58" ht="14.25" customHeight="1">
      <c r="B114" s="69"/>
      <c r="C114" s="69"/>
      <c r="D114" s="69"/>
      <c r="E114" s="69"/>
      <c r="F114" s="69"/>
      <c r="G114" s="69"/>
      <c r="H114" s="69"/>
      <c r="I114" s="69"/>
      <c r="J114" s="69"/>
      <c r="K114" s="69"/>
      <c r="L114" s="249" t="s">
        <v>48</v>
      </c>
      <c r="M114" s="249"/>
      <c r="N114" s="249"/>
      <c r="O114" s="249"/>
      <c r="P114" s="249"/>
      <c r="Q114" s="250">
        <f>$Q$6</f>
        <v>0</v>
      </c>
      <c r="R114" s="250"/>
      <c r="S114" s="250"/>
      <c r="T114" s="250"/>
      <c r="U114" s="250"/>
      <c r="V114" s="250"/>
      <c r="W114" s="250"/>
      <c r="X114" s="250"/>
      <c r="Y114" s="250"/>
      <c r="Z114" s="250"/>
      <c r="AA114" s="250"/>
      <c r="AB114" s="250"/>
      <c r="AC114" s="250"/>
      <c r="AD114" s="250"/>
      <c r="AM114" s="23"/>
      <c r="AN114" s="56"/>
      <c r="AO114" s="56"/>
      <c r="AP114" s="56"/>
      <c r="AQ114" s="56"/>
      <c r="AR114" s="56"/>
      <c r="AS114" s="56"/>
      <c r="AT114" s="56"/>
      <c r="AU114" s="56"/>
      <c r="AV114" s="56"/>
      <c r="AW114" s="56"/>
      <c r="AX114" s="55"/>
      <c r="AY114" s="55"/>
      <c r="AZ114" s="55"/>
      <c r="BA114" s="55"/>
      <c r="BB114" s="55"/>
      <c r="BC114" s="55"/>
      <c r="BD114" s="55"/>
      <c r="BE114" s="23"/>
      <c r="BF114" s="23"/>
    </row>
    <row r="115" spans="2:58" ht="14.25" customHeight="1">
      <c r="B115" s="69" t="s">
        <v>90</v>
      </c>
      <c r="C115" s="69"/>
      <c r="D115" s="69"/>
      <c r="E115" s="69"/>
      <c r="F115" s="69"/>
      <c r="G115" s="69"/>
      <c r="H115" s="69"/>
      <c r="I115" s="69"/>
      <c r="J115" s="69"/>
      <c r="K115" s="69"/>
      <c r="L115" s="69"/>
      <c r="M115" s="69"/>
      <c r="N115" s="57"/>
      <c r="O115" s="57"/>
      <c r="P115" s="69"/>
      <c r="Q115" s="69"/>
      <c r="R115" s="69"/>
      <c r="S115" s="69"/>
      <c r="T115" s="70"/>
      <c r="U115" s="70"/>
      <c r="V115" s="70"/>
      <c r="W115" s="70"/>
      <c r="X115" s="70"/>
      <c r="Y115" s="58"/>
      <c r="Z115" s="58"/>
      <c r="AA115" s="58"/>
      <c r="AB115" s="58"/>
      <c r="AC115" s="58"/>
      <c r="AD115" s="58"/>
      <c r="AE115" s="58"/>
      <c r="AF115" s="58"/>
      <c r="AG115" s="58"/>
      <c r="AH115" s="58"/>
      <c r="AI115" s="58"/>
      <c r="AJ115" s="58"/>
      <c r="AM115" s="23"/>
      <c r="AN115" s="56"/>
      <c r="AO115" s="56"/>
      <c r="AP115" s="56"/>
      <c r="AQ115" s="56"/>
      <c r="AR115" s="56"/>
      <c r="AS115" s="56"/>
      <c r="AT115" s="56"/>
      <c r="AU115" s="56"/>
      <c r="AV115" s="56"/>
      <c r="AW115" s="56"/>
      <c r="AX115" s="55"/>
      <c r="AY115" s="55"/>
      <c r="AZ115" s="55"/>
      <c r="BA115" s="55"/>
      <c r="BB115" s="55"/>
      <c r="BC115" s="55"/>
      <c r="BD115" s="55"/>
      <c r="BE115" s="23"/>
      <c r="BF115" s="23"/>
    </row>
    <row r="116" spans="2:58" ht="15" customHeight="1">
      <c r="B116" s="251" t="s">
        <v>95</v>
      </c>
      <c r="C116" s="251"/>
      <c r="D116" s="251"/>
      <c r="E116" s="251"/>
      <c r="F116" s="251"/>
      <c r="G116" s="251"/>
      <c r="H116" s="249" t="s">
        <v>96</v>
      </c>
      <c r="I116" s="249"/>
      <c r="J116" s="249"/>
      <c r="K116" s="249"/>
      <c r="L116" s="249"/>
      <c r="M116" s="69"/>
      <c r="N116" s="252" t="str">
        <f>$N$8</f>
        <v>午前○時</v>
      </c>
      <c r="O116" s="252"/>
      <c r="P116" s="252"/>
      <c r="Q116" s="252"/>
      <c r="R116" s="69" t="s">
        <v>81</v>
      </c>
      <c r="S116" s="252" t="str">
        <f>$S$8</f>
        <v>午後○時</v>
      </c>
      <c r="T116" s="252"/>
      <c r="U116" s="252"/>
      <c r="V116" s="252"/>
      <c r="W116" s="69"/>
      <c r="X116" s="69"/>
      <c r="Y116" s="69"/>
      <c r="Z116" s="69"/>
      <c r="AA116" s="69"/>
      <c r="AB116" s="69"/>
      <c r="AC116" s="69"/>
      <c r="AD116" s="69"/>
      <c r="AI116" s="58"/>
    </row>
    <row r="117" spans="2:58" ht="15" customHeight="1">
      <c r="B117" s="251" t="s">
        <v>98</v>
      </c>
      <c r="C117" s="251"/>
      <c r="D117" s="251"/>
      <c r="E117" s="251"/>
      <c r="F117" s="251"/>
      <c r="G117" s="251"/>
      <c r="H117" s="251"/>
      <c r="I117" s="251"/>
      <c r="J117" s="251"/>
      <c r="K117" s="251"/>
      <c r="L117" s="251"/>
      <c r="M117" s="251"/>
      <c r="N117" s="251"/>
      <c r="O117" s="29"/>
      <c r="P117" s="30"/>
      <c r="Q117" s="30"/>
      <c r="R117" s="30"/>
      <c r="S117" s="69"/>
      <c r="T117" s="69"/>
      <c r="U117" s="69"/>
      <c r="V117" s="69"/>
      <c r="W117" s="69"/>
      <c r="X117" s="69"/>
      <c r="Y117" s="69"/>
      <c r="Z117" s="69"/>
      <c r="AA117" s="69"/>
      <c r="AB117" s="69"/>
      <c r="AC117" s="69"/>
      <c r="AD117" s="69"/>
    </row>
    <row r="118" spans="2:58" ht="15" customHeight="1">
      <c r="B118" s="249" t="s">
        <v>44</v>
      </c>
      <c r="C118" s="249"/>
      <c r="D118" s="249"/>
      <c r="E118" s="249"/>
      <c r="F118" s="249"/>
      <c r="G118" s="249" t="s">
        <v>50</v>
      </c>
      <c r="H118" s="249"/>
      <c r="I118" s="249"/>
      <c r="J118" s="249"/>
      <c r="K118" s="253">
        <f>$K$10</f>
        <v>0</v>
      </c>
      <c r="L118" s="253"/>
      <c r="M118" s="253"/>
      <c r="N118" s="253"/>
      <c r="O118" s="69" t="s">
        <v>22</v>
      </c>
      <c r="P118" s="69"/>
      <c r="Q118" s="69"/>
      <c r="R118" s="69"/>
      <c r="S118" s="69"/>
      <c r="T118" s="69"/>
      <c r="U118" s="69"/>
      <c r="V118" s="69"/>
      <c r="W118" s="69"/>
      <c r="X118" s="69"/>
      <c r="Y118" s="69"/>
      <c r="Z118" s="69"/>
      <c r="AA118" s="69"/>
      <c r="AB118" s="69"/>
      <c r="AC118" s="69"/>
      <c r="AD118" s="69"/>
    </row>
    <row r="119" spans="2:58" ht="13.5" customHeight="1">
      <c r="B119" s="207" t="s">
        <v>36</v>
      </c>
      <c r="C119" s="212"/>
      <c r="D119" s="246" t="s">
        <v>11</v>
      </c>
      <c r="E119" s="247"/>
      <c r="F119" s="247"/>
      <c r="G119" s="247"/>
      <c r="H119" s="247"/>
      <c r="I119" s="247"/>
      <c r="J119" s="247"/>
      <c r="K119" s="248"/>
      <c r="L119" s="207" t="s">
        <v>58</v>
      </c>
      <c r="M119" s="208"/>
      <c r="N119" s="208"/>
      <c r="O119" s="208"/>
      <c r="P119" s="212"/>
      <c r="Q119" s="214" t="s">
        <v>74</v>
      </c>
      <c r="R119" s="215"/>
      <c r="S119" s="215"/>
      <c r="T119" s="215"/>
      <c r="U119" s="215"/>
      <c r="V119" s="215"/>
      <c r="W119" s="216"/>
      <c r="X119" s="214" t="s">
        <v>75</v>
      </c>
      <c r="Y119" s="215"/>
      <c r="Z119" s="215"/>
      <c r="AA119" s="215"/>
      <c r="AB119" s="215"/>
      <c r="AC119" s="215"/>
      <c r="AD119" s="216"/>
      <c r="AI119" s="39"/>
    </row>
    <row r="120" spans="2:58">
      <c r="B120" s="188"/>
      <c r="C120" s="191"/>
      <c r="D120" s="188" t="s">
        <v>37</v>
      </c>
      <c r="E120" s="189"/>
      <c r="F120" s="189"/>
      <c r="G120" s="189"/>
      <c r="H120" s="189"/>
      <c r="I120" s="189"/>
      <c r="J120" s="189"/>
      <c r="K120" s="191"/>
      <c r="L120" s="188"/>
      <c r="M120" s="189"/>
      <c r="N120" s="189"/>
      <c r="O120" s="189"/>
      <c r="P120" s="191"/>
      <c r="Q120" s="217"/>
      <c r="R120" s="218"/>
      <c r="S120" s="218"/>
      <c r="T120" s="218"/>
      <c r="U120" s="218"/>
      <c r="V120" s="218"/>
      <c r="W120" s="219"/>
      <c r="X120" s="217"/>
      <c r="Y120" s="218"/>
      <c r="Z120" s="218"/>
      <c r="AA120" s="218"/>
      <c r="AB120" s="218"/>
      <c r="AC120" s="218"/>
      <c r="AD120" s="219"/>
      <c r="AI120" s="39"/>
      <c r="AJ120" s="39"/>
    </row>
    <row r="121" spans="2:58">
      <c r="B121" s="192"/>
      <c r="C121" s="195"/>
      <c r="D121" s="192"/>
      <c r="E121" s="176"/>
      <c r="F121" s="176"/>
      <c r="G121" s="176"/>
      <c r="H121" s="176"/>
      <c r="I121" s="176"/>
      <c r="J121" s="176"/>
      <c r="K121" s="195"/>
      <c r="L121" s="192"/>
      <c r="M121" s="176"/>
      <c r="N121" s="176"/>
      <c r="O121" s="176"/>
      <c r="P121" s="195"/>
      <c r="Q121" s="222" t="s">
        <v>103</v>
      </c>
      <c r="R121" s="223"/>
      <c r="S121" s="223"/>
      <c r="T121" s="223"/>
      <c r="U121" s="223"/>
      <c r="V121" s="223"/>
      <c r="W121" s="223"/>
      <c r="X121" s="223"/>
      <c r="Y121" s="223"/>
      <c r="Z121" s="223"/>
      <c r="AA121" s="223"/>
      <c r="AB121" s="223"/>
      <c r="AC121" s="223"/>
      <c r="AD121" s="224"/>
    </row>
    <row r="122" spans="2:58">
      <c r="B122" s="188">
        <v>41</v>
      </c>
      <c r="C122" s="191"/>
      <c r="D122" s="234"/>
      <c r="E122" s="235"/>
      <c r="F122" s="235"/>
      <c r="G122" s="235"/>
      <c r="H122" s="235"/>
      <c r="I122" s="235"/>
      <c r="J122" s="235"/>
      <c r="K122" s="236"/>
      <c r="L122" s="237" t="str">
        <f>IF(D123="","",$G$10)</f>
        <v/>
      </c>
      <c r="M122" s="238"/>
      <c r="N122" s="238"/>
      <c r="O122" s="238"/>
      <c r="P122" s="239"/>
      <c r="Q122" s="180" t="str">
        <f>IF(D123="","",$K$10)</f>
        <v/>
      </c>
      <c r="R122" s="181"/>
      <c r="S122" s="181"/>
      <c r="T122" s="181"/>
      <c r="U122" s="181"/>
      <c r="V122" s="181"/>
      <c r="W122" s="16" t="s">
        <v>22</v>
      </c>
      <c r="X122" s="180" t="str">
        <f>IF(OR(D123="",$Q$6=""),"",VLOOKUP($Q$6,$AN$2:$BD$4,11,0))</f>
        <v/>
      </c>
      <c r="Y122" s="181"/>
      <c r="Z122" s="181"/>
      <c r="AA122" s="181"/>
      <c r="AB122" s="181"/>
      <c r="AC122" s="181"/>
      <c r="AD122" s="71" t="s">
        <v>22</v>
      </c>
    </row>
    <row r="123" spans="2:58" ht="18.75" customHeight="1">
      <c r="B123" s="192"/>
      <c r="C123" s="195"/>
      <c r="D123" s="242"/>
      <c r="E123" s="243"/>
      <c r="F123" s="243"/>
      <c r="G123" s="243"/>
      <c r="H123" s="243"/>
      <c r="I123" s="243"/>
      <c r="J123" s="243"/>
      <c r="K123" s="244"/>
      <c r="L123" s="240"/>
      <c r="M123" s="209"/>
      <c r="N123" s="209"/>
      <c r="O123" s="209"/>
      <c r="P123" s="241"/>
      <c r="Q123" s="177" t="str">
        <f>IF(D123="","",MIN(Q122,X122))</f>
        <v/>
      </c>
      <c r="R123" s="178"/>
      <c r="S123" s="178"/>
      <c r="T123" s="178"/>
      <c r="U123" s="178"/>
      <c r="V123" s="178"/>
      <c r="W123" s="178"/>
      <c r="X123" s="178"/>
      <c r="Y123" s="178"/>
      <c r="Z123" s="178"/>
      <c r="AA123" s="178"/>
      <c r="AB123" s="178"/>
      <c r="AC123" s="178"/>
      <c r="AD123" s="72" t="s">
        <v>22</v>
      </c>
    </row>
    <row r="124" spans="2:58">
      <c r="B124" s="207">
        <f>B122+1</f>
        <v>42</v>
      </c>
      <c r="C124" s="212"/>
      <c r="D124" s="234"/>
      <c r="E124" s="235"/>
      <c r="F124" s="235"/>
      <c r="G124" s="235"/>
      <c r="H124" s="235"/>
      <c r="I124" s="235"/>
      <c r="J124" s="235"/>
      <c r="K124" s="236"/>
      <c r="L124" s="237" t="str">
        <f>IF(D125="","",$G$10)</f>
        <v/>
      </c>
      <c r="M124" s="238"/>
      <c r="N124" s="238"/>
      <c r="O124" s="238"/>
      <c r="P124" s="239"/>
      <c r="Q124" s="180" t="str">
        <f>IF(D125="","",$K$10)</f>
        <v/>
      </c>
      <c r="R124" s="181"/>
      <c r="S124" s="181"/>
      <c r="T124" s="181"/>
      <c r="U124" s="181"/>
      <c r="V124" s="181"/>
      <c r="W124" s="16" t="s">
        <v>22</v>
      </c>
      <c r="X124" s="180" t="str">
        <f>IF(OR(D125="",$Q$6=""),"",VLOOKUP($Q$6,$AN$2:$BD$4,11,0))</f>
        <v/>
      </c>
      <c r="Y124" s="181"/>
      <c r="Z124" s="181"/>
      <c r="AA124" s="181"/>
      <c r="AB124" s="181"/>
      <c r="AC124" s="181"/>
      <c r="AD124" s="71" t="s">
        <v>22</v>
      </c>
    </row>
    <row r="125" spans="2:58" ht="18.75" customHeight="1">
      <c r="B125" s="192"/>
      <c r="C125" s="195"/>
      <c r="D125" s="242"/>
      <c r="E125" s="243"/>
      <c r="F125" s="243"/>
      <c r="G125" s="243"/>
      <c r="H125" s="243"/>
      <c r="I125" s="243"/>
      <c r="J125" s="243"/>
      <c r="K125" s="244"/>
      <c r="L125" s="240"/>
      <c r="M125" s="209"/>
      <c r="N125" s="209"/>
      <c r="O125" s="209"/>
      <c r="P125" s="241"/>
      <c r="Q125" s="177" t="str">
        <f>IF(D125="","",MIN(Q124,X124))</f>
        <v/>
      </c>
      <c r="R125" s="178"/>
      <c r="S125" s="178"/>
      <c r="T125" s="178"/>
      <c r="U125" s="178"/>
      <c r="V125" s="178"/>
      <c r="W125" s="178"/>
      <c r="X125" s="178"/>
      <c r="Y125" s="178"/>
      <c r="Z125" s="178"/>
      <c r="AA125" s="178"/>
      <c r="AB125" s="178"/>
      <c r="AC125" s="178"/>
      <c r="AD125" s="72" t="s">
        <v>22</v>
      </c>
    </row>
    <row r="126" spans="2:58">
      <c r="B126" s="207">
        <f>B124+1</f>
        <v>43</v>
      </c>
      <c r="C126" s="212"/>
      <c r="D126" s="234"/>
      <c r="E126" s="235"/>
      <c r="F126" s="235"/>
      <c r="G126" s="235"/>
      <c r="H126" s="235"/>
      <c r="I126" s="235"/>
      <c r="J126" s="235"/>
      <c r="K126" s="236"/>
      <c r="L126" s="237" t="str">
        <f>IF(D127="","",$G$10)</f>
        <v/>
      </c>
      <c r="M126" s="238"/>
      <c r="N126" s="238"/>
      <c r="O126" s="238"/>
      <c r="P126" s="239"/>
      <c r="Q126" s="180" t="str">
        <f>IF(D127="","",$K$10)</f>
        <v/>
      </c>
      <c r="R126" s="181"/>
      <c r="S126" s="181"/>
      <c r="T126" s="181"/>
      <c r="U126" s="181"/>
      <c r="V126" s="181"/>
      <c r="W126" s="16" t="s">
        <v>22</v>
      </c>
      <c r="X126" s="180" t="str">
        <f>IF(OR(D127="",$Q$6=""),"",VLOOKUP($Q$6,$AN$2:$BD$4,11,0))</f>
        <v/>
      </c>
      <c r="Y126" s="181"/>
      <c r="Z126" s="181"/>
      <c r="AA126" s="181"/>
      <c r="AB126" s="181"/>
      <c r="AC126" s="181"/>
      <c r="AD126" s="71" t="s">
        <v>22</v>
      </c>
    </row>
    <row r="127" spans="2:58" ht="18.75" customHeight="1">
      <c r="B127" s="192"/>
      <c r="C127" s="195"/>
      <c r="D127" s="242"/>
      <c r="E127" s="243"/>
      <c r="F127" s="243"/>
      <c r="G127" s="243"/>
      <c r="H127" s="243"/>
      <c r="I127" s="243"/>
      <c r="J127" s="243"/>
      <c r="K127" s="244"/>
      <c r="L127" s="240"/>
      <c r="M127" s="209"/>
      <c r="N127" s="209"/>
      <c r="O127" s="209"/>
      <c r="P127" s="241"/>
      <c r="Q127" s="177" t="str">
        <f>IF(D127="","",MIN(Q126,X126))</f>
        <v/>
      </c>
      <c r="R127" s="178"/>
      <c r="S127" s="178"/>
      <c r="T127" s="178"/>
      <c r="U127" s="178"/>
      <c r="V127" s="178"/>
      <c r="W127" s="178"/>
      <c r="X127" s="178"/>
      <c r="Y127" s="178"/>
      <c r="Z127" s="178"/>
      <c r="AA127" s="178"/>
      <c r="AB127" s="178"/>
      <c r="AC127" s="178"/>
      <c r="AD127" s="72" t="s">
        <v>22</v>
      </c>
    </row>
    <row r="128" spans="2:58">
      <c r="B128" s="207">
        <f>B126+1</f>
        <v>44</v>
      </c>
      <c r="C128" s="212"/>
      <c r="D128" s="234"/>
      <c r="E128" s="235"/>
      <c r="F128" s="235"/>
      <c r="G128" s="235"/>
      <c r="H128" s="235"/>
      <c r="I128" s="235"/>
      <c r="J128" s="235"/>
      <c r="K128" s="236"/>
      <c r="L128" s="237" t="str">
        <f>IF(D129="","",$G$10)</f>
        <v/>
      </c>
      <c r="M128" s="238"/>
      <c r="N128" s="238"/>
      <c r="O128" s="238"/>
      <c r="P128" s="239"/>
      <c r="Q128" s="180" t="str">
        <f>IF(D129="","",$K$10)</f>
        <v/>
      </c>
      <c r="R128" s="181"/>
      <c r="S128" s="181"/>
      <c r="T128" s="181"/>
      <c r="U128" s="181"/>
      <c r="V128" s="181"/>
      <c r="W128" s="16" t="s">
        <v>22</v>
      </c>
      <c r="X128" s="180" t="str">
        <f>IF(OR(D129="",$Q$6=""),"",VLOOKUP($Q$6,$AN$2:$BD$4,11,0))</f>
        <v/>
      </c>
      <c r="Y128" s="181"/>
      <c r="Z128" s="181"/>
      <c r="AA128" s="181"/>
      <c r="AB128" s="181"/>
      <c r="AC128" s="181"/>
      <c r="AD128" s="71" t="s">
        <v>22</v>
      </c>
    </row>
    <row r="129" spans="2:30" ht="18.75" customHeight="1">
      <c r="B129" s="192"/>
      <c r="C129" s="195"/>
      <c r="D129" s="242"/>
      <c r="E129" s="243"/>
      <c r="F129" s="243"/>
      <c r="G129" s="243"/>
      <c r="H129" s="243"/>
      <c r="I129" s="243"/>
      <c r="J129" s="243"/>
      <c r="K129" s="244"/>
      <c r="L129" s="240"/>
      <c r="M129" s="209"/>
      <c r="N129" s="209"/>
      <c r="O129" s="209"/>
      <c r="P129" s="241"/>
      <c r="Q129" s="177" t="str">
        <f>IF(D129="","",MIN(Q128,X128))</f>
        <v/>
      </c>
      <c r="R129" s="178"/>
      <c r="S129" s="178"/>
      <c r="T129" s="178"/>
      <c r="U129" s="178"/>
      <c r="V129" s="178"/>
      <c r="W129" s="178"/>
      <c r="X129" s="178"/>
      <c r="Y129" s="178"/>
      <c r="Z129" s="178"/>
      <c r="AA129" s="178"/>
      <c r="AB129" s="178"/>
      <c r="AC129" s="178"/>
      <c r="AD129" s="72" t="s">
        <v>22</v>
      </c>
    </row>
    <row r="130" spans="2:30">
      <c r="B130" s="207">
        <f>B128+1</f>
        <v>45</v>
      </c>
      <c r="C130" s="212"/>
      <c r="D130" s="234"/>
      <c r="E130" s="235"/>
      <c r="F130" s="235"/>
      <c r="G130" s="235"/>
      <c r="H130" s="235"/>
      <c r="I130" s="235"/>
      <c r="J130" s="235"/>
      <c r="K130" s="236"/>
      <c r="L130" s="237" t="str">
        <f>IF(D131="","",$G$10)</f>
        <v/>
      </c>
      <c r="M130" s="238"/>
      <c r="N130" s="238"/>
      <c r="O130" s="238"/>
      <c r="P130" s="239"/>
      <c r="Q130" s="180" t="str">
        <f>IF(D131="","",$K$10)</f>
        <v/>
      </c>
      <c r="R130" s="181"/>
      <c r="S130" s="181"/>
      <c r="T130" s="181"/>
      <c r="U130" s="181"/>
      <c r="V130" s="181"/>
      <c r="W130" s="16" t="s">
        <v>22</v>
      </c>
      <c r="X130" s="180" t="str">
        <f>IF(OR(D131="",$Q$6=""),"",VLOOKUP($Q$6,$AN$2:$BD$4,11,0))</f>
        <v/>
      </c>
      <c r="Y130" s="181"/>
      <c r="Z130" s="181"/>
      <c r="AA130" s="181"/>
      <c r="AB130" s="181"/>
      <c r="AC130" s="181"/>
      <c r="AD130" s="71" t="s">
        <v>22</v>
      </c>
    </row>
    <row r="131" spans="2:30" ht="18.75" customHeight="1">
      <c r="B131" s="192"/>
      <c r="C131" s="195"/>
      <c r="D131" s="242"/>
      <c r="E131" s="243"/>
      <c r="F131" s="243"/>
      <c r="G131" s="243"/>
      <c r="H131" s="243"/>
      <c r="I131" s="243"/>
      <c r="J131" s="243"/>
      <c r="K131" s="244"/>
      <c r="L131" s="240"/>
      <c r="M131" s="209"/>
      <c r="N131" s="209"/>
      <c r="O131" s="209"/>
      <c r="P131" s="241"/>
      <c r="Q131" s="177" t="str">
        <f>IF(D131="","",MIN(Q130,X130))</f>
        <v/>
      </c>
      <c r="R131" s="178"/>
      <c r="S131" s="178"/>
      <c r="T131" s="178"/>
      <c r="U131" s="178"/>
      <c r="V131" s="178"/>
      <c r="W131" s="178"/>
      <c r="X131" s="178"/>
      <c r="Y131" s="178"/>
      <c r="Z131" s="178"/>
      <c r="AA131" s="178"/>
      <c r="AB131" s="178"/>
      <c r="AC131" s="178"/>
      <c r="AD131" s="72" t="s">
        <v>22</v>
      </c>
    </row>
    <row r="132" spans="2:30">
      <c r="B132" s="207">
        <f>B130+1</f>
        <v>46</v>
      </c>
      <c r="C132" s="212"/>
      <c r="D132" s="234"/>
      <c r="E132" s="235"/>
      <c r="F132" s="235"/>
      <c r="G132" s="235"/>
      <c r="H132" s="235"/>
      <c r="I132" s="235"/>
      <c r="J132" s="235"/>
      <c r="K132" s="236"/>
      <c r="L132" s="237" t="str">
        <f>IF(D133="","",$G$10)</f>
        <v/>
      </c>
      <c r="M132" s="238"/>
      <c r="N132" s="238"/>
      <c r="O132" s="238"/>
      <c r="P132" s="239"/>
      <c r="Q132" s="180" t="str">
        <f>IF(D133="","",$K$10)</f>
        <v/>
      </c>
      <c r="R132" s="181"/>
      <c r="S132" s="181"/>
      <c r="T132" s="181"/>
      <c r="U132" s="181"/>
      <c r="V132" s="181"/>
      <c r="W132" s="16" t="s">
        <v>22</v>
      </c>
      <c r="X132" s="180" t="str">
        <f>IF(OR(D133="",$Q$6=""),"",VLOOKUP($Q$6,$AN$2:$BD$4,11,0))</f>
        <v/>
      </c>
      <c r="Y132" s="181"/>
      <c r="Z132" s="181"/>
      <c r="AA132" s="181"/>
      <c r="AB132" s="181"/>
      <c r="AC132" s="181"/>
      <c r="AD132" s="71" t="s">
        <v>22</v>
      </c>
    </row>
    <row r="133" spans="2:30" ht="18.75" customHeight="1">
      <c r="B133" s="192"/>
      <c r="C133" s="195"/>
      <c r="D133" s="242"/>
      <c r="E133" s="243"/>
      <c r="F133" s="243"/>
      <c r="G133" s="243"/>
      <c r="H133" s="243"/>
      <c r="I133" s="243"/>
      <c r="J133" s="243"/>
      <c r="K133" s="244"/>
      <c r="L133" s="240"/>
      <c r="M133" s="209"/>
      <c r="N133" s="209"/>
      <c r="O133" s="209"/>
      <c r="P133" s="241"/>
      <c r="Q133" s="177" t="str">
        <f>IF(D133="","",MIN(Q132,X132))</f>
        <v/>
      </c>
      <c r="R133" s="178"/>
      <c r="S133" s="178"/>
      <c r="T133" s="178"/>
      <c r="U133" s="178"/>
      <c r="V133" s="178"/>
      <c r="W133" s="178"/>
      <c r="X133" s="178"/>
      <c r="Y133" s="178"/>
      <c r="Z133" s="178"/>
      <c r="AA133" s="178"/>
      <c r="AB133" s="178"/>
      <c r="AC133" s="178"/>
      <c r="AD133" s="72" t="s">
        <v>22</v>
      </c>
    </row>
    <row r="134" spans="2:30">
      <c r="B134" s="207">
        <f>B132+1</f>
        <v>47</v>
      </c>
      <c r="C134" s="212"/>
      <c r="D134" s="234"/>
      <c r="E134" s="235"/>
      <c r="F134" s="235"/>
      <c r="G134" s="235"/>
      <c r="H134" s="235"/>
      <c r="I134" s="235"/>
      <c r="J134" s="235"/>
      <c r="K134" s="236"/>
      <c r="L134" s="237" t="str">
        <f>IF(D135="","",$G$10)</f>
        <v/>
      </c>
      <c r="M134" s="238"/>
      <c r="N134" s="238"/>
      <c r="O134" s="238"/>
      <c r="P134" s="239"/>
      <c r="Q134" s="180" t="str">
        <f>IF(D135="","",$K$10)</f>
        <v/>
      </c>
      <c r="R134" s="181"/>
      <c r="S134" s="181"/>
      <c r="T134" s="181"/>
      <c r="U134" s="181"/>
      <c r="V134" s="181"/>
      <c r="W134" s="16" t="s">
        <v>22</v>
      </c>
      <c r="X134" s="180" t="str">
        <f>IF(OR(D135="",$Q$6=""),"",VLOOKUP($Q$6,$AN$2:$BD$4,11,0))</f>
        <v/>
      </c>
      <c r="Y134" s="181"/>
      <c r="Z134" s="181"/>
      <c r="AA134" s="181"/>
      <c r="AB134" s="181"/>
      <c r="AC134" s="181"/>
      <c r="AD134" s="71" t="s">
        <v>22</v>
      </c>
    </row>
    <row r="135" spans="2:30" ht="18.75" customHeight="1">
      <c r="B135" s="192"/>
      <c r="C135" s="195"/>
      <c r="D135" s="242"/>
      <c r="E135" s="243"/>
      <c r="F135" s="243"/>
      <c r="G135" s="243"/>
      <c r="H135" s="243"/>
      <c r="I135" s="243"/>
      <c r="J135" s="243"/>
      <c r="K135" s="244"/>
      <c r="L135" s="240"/>
      <c r="M135" s="209"/>
      <c r="N135" s="209"/>
      <c r="O135" s="209"/>
      <c r="P135" s="241"/>
      <c r="Q135" s="177" t="str">
        <f>IF(D135="","",MIN(Q134,X134))</f>
        <v/>
      </c>
      <c r="R135" s="178"/>
      <c r="S135" s="178"/>
      <c r="T135" s="178"/>
      <c r="U135" s="178"/>
      <c r="V135" s="178"/>
      <c r="W135" s="178"/>
      <c r="X135" s="178"/>
      <c r="Y135" s="178"/>
      <c r="Z135" s="178"/>
      <c r="AA135" s="178"/>
      <c r="AB135" s="178"/>
      <c r="AC135" s="178"/>
      <c r="AD135" s="72" t="s">
        <v>22</v>
      </c>
    </row>
    <row r="136" spans="2:30">
      <c r="B136" s="207">
        <f>B134+1</f>
        <v>48</v>
      </c>
      <c r="C136" s="212"/>
      <c r="D136" s="234"/>
      <c r="E136" s="235"/>
      <c r="F136" s="235"/>
      <c r="G136" s="235"/>
      <c r="H136" s="235"/>
      <c r="I136" s="235"/>
      <c r="J136" s="235"/>
      <c r="K136" s="236"/>
      <c r="L136" s="237" t="str">
        <f>IF(D137="","",$G$10)</f>
        <v/>
      </c>
      <c r="M136" s="238"/>
      <c r="N136" s="238"/>
      <c r="O136" s="238"/>
      <c r="P136" s="239"/>
      <c r="Q136" s="180" t="str">
        <f>IF(D137="","",$K$10)</f>
        <v/>
      </c>
      <c r="R136" s="181"/>
      <c r="S136" s="181"/>
      <c r="T136" s="181"/>
      <c r="U136" s="181"/>
      <c r="V136" s="181"/>
      <c r="W136" s="16" t="s">
        <v>22</v>
      </c>
      <c r="X136" s="180" t="str">
        <f>IF(OR(D137="",$Q$6=""),"",VLOOKUP($Q$6,$AN$2:$BD$4,11,0))</f>
        <v/>
      </c>
      <c r="Y136" s="181"/>
      <c r="Z136" s="181"/>
      <c r="AA136" s="181"/>
      <c r="AB136" s="181"/>
      <c r="AC136" s="181"/>
      <c r="AD136" s="71" t="s">
        <v>22</v>
      </c>
    </row>
    <row r="137" spans="2:30" ht="18.75" customHeight="1">
      <c r="B137" s="192"/>
      <c r="C137" s="195"/>
      <c r="D137" s="242"/>
      <c r="E137" s="243"/>
      <c r="F137" s="243"/>
      <c r="G137" s="243"/>
      <c r="H137" s="243"/>
      <c r="I137" s="243"/>
      <c r="J137" s="243"/>
      <c r="K137" s="244"/>
      <c r="L137" s="240"/>
      <c r="M137" s="209"/>
      <c r="N137" s="209"/>
      <c r="O137" s="209"/>
      <c r="P137" s="241"/>
      <c r="Q137" s="177" t="str">
        <f>IF(D137="","",MIN(Q136,X136))</f>
        <v/>
      </c>
      <c r="R137" s="178"/>
      <c r="S137" s="178"/>
      <c r="T137" s="178"/>
      <c r="U137" s="178"/>
      <c r="V137" s="178"/>
      <c r="W137" s="178"/>
      <c r="X137" s="178"/>
      <c r="Y137" s="178"/>
      <c r="Z137" s="178"/>
      <c r="AA137" s="178"/>
      <c r="AB137" s="178"/>
      <c r="AC137" s="178"/>
      <c r="AD137" s="72" t="s">
        <v>22</v>
      </c>
    </row>
    <row r="138" spans="2:30">
      <c r="B138" s="207">
        <f>B136+1</f>
        <v>49</v>
      </c>
      <c r="C138" s="212"/>
      <c r="D138" s="234"/>
      <c r="E138" s="235"/>
      <c r="F138" s="235"/>
      <c r="G138" s="235"/>
      <c r="H138" s="235"/>
      <c r="I138" s="235"/>
      <c r="J138" s="235"/>
      <c r="K138" s="236"/>
      <c r="L138" s="237" t="str">
        <f>IF(D139="","",$G$10)</f>
        <v/>
      </c>
      <c r="M138" s="238"/>
      <c r="N138" s="238"/>
      <c r="O138" s="238"/>
      <c r="P138" s="239"/>
      <c r="Q138" s="180" t="str">
        <f>IF(D139="","",$K$10)</f>
        <v/>
      </c>
      <c r="R138" s="181"/>
      <c r="S138" s="181"/>
      <c r="T138" s="181"/>
      <c r="U138" s="181"/>
      <c r="V138" s="181"/>
      <c r="W138" s="16" t="s">
        <v>22</v>
      </c>
      <c r="X138" s="180" t="str">
        <f>IF(OR(D139="",$Q$6=""),"",VLOOKUP($Q$6,$AN$2:$BD$4,11,0))</f>
        <v/>
      </c>
      <c r="Y138" s="181"/>
      <c r="Z138" s="181"/>
      <c r="AA138" s="181"/>
      <c r="AB138" s="181"/>
      <c r="AC138" s="181"/>
      <c r="AD138" s="71" t="s">
        <v>22</v>
      </c>
    </row>
    <row r="139" spans="2:30" ht="18.75" customHeight="1">
      <c r="B139" s="192"/>
      <c r="C139" s="195"/>
      <c r="D139" s="242"/>
      <c r="E139" s="243"/>
      <c r="F139" s="243"/>
      <c r="G139" s="243"/>
      <c r="H139" s="243"/>
      <c r="I139" s="243"/>
      <c r="J139" s="243"/>
      <c r="K139" s="244"/>
      <c r="L139" s="240"/>
      <c r="M139" s="209"/>
      <c r="N139" s="209"/>
      <c r="O139" s="209"/>
      <c r="P139" s="241"/>
      <c r="Q139" s="177" t="str">
        <f>IF(D139="","",MIN(Q138,X138))</f>
        <v/>
      </c>
      <c r="R139" s="178"/>
      <c r="S139" s="178"/>
      <c r="T139" s="178"/>
      <c r="U139" s="178"/>
      <c r="V139" s="178"/>
      <c r="W139" s="178"/>
      <c r="X139" s="178"/>
      <c r="Y139" s="178"/>
      <c r="Z139" s="178"/>
      <c r="AA139" s="178"/>
      <c r="AB139" s="178"/>
      <c r="AC139" s="178"/>
      <c r="AD139" s="72" t="s">
        <v>22</v>
      </c>
    </row>
    <row r="140" spans="2:30">
      <c r="B140" s="207">
        <f>B138+1</f>
        <v>50</v>
      </c>
      <c r="C140" s="212"/>
      <c r="D140" s="234"/>
      <c r="E140" s="235"/>
      <c r="F140" s="235"/>
      <c r="G140" s="235"/>
      <c r="H140" s="235"/>
      <c r="I140" s="235"/>
      <c r="J140" s="235"/>
      <c r="K140" s="236"/>
      <c r="L140" s="237" t="str">
        <f>IF(D141="","",$G$10)</f>
        <v/>
      </c>
      <c r="M140" s="238"/>
      <c r="N140" s="238"/>
      <c r="O140" s="238"/>
      <c r="P140" s="239"/>
      <c r="Q140" s="180" t="str">
        <f>IF(D141="","",$K$10)</f>
        <v/>
      </c>
      <c r="R140" s="181"/>
      <c r="S140" s="181"/>
      <c r="T140" s="181"/>
      <c r="U140" s="181"/>
      <c r="V140" s="181"/>
      <c r="W140" s="16" t="s">
        <v>22</v>
      </c>
      <c r="X140" s="180" t="str">
        <f>IF(OR(D141="",$Q$6=""),"",VLOOKUP($Q$6,$AN$2:$BD$4,11,0))</f>
        <v/>
      </c>
      <c r="Y140" s="181"/>
      <c r="Z140" s="181"/>
      <c r="AA140" s="181"/>
      <c r="AB140" s="181"/>
      <c r="AC140" s="181"/>
      <c r="AD140" s="71" t="s">
        <v>22</v>
      </c>
    </row>
    <row r="141" spans="2:30" ht="18.75" customHeight="1">
      <c r="B141" s="192"/>
      <c r="C141" s="195"/>
      <c r="D141" s="242"/>
      <c r="E141" s="243"/>
      <c r="F141" s="243"/>
      <c r="G141" s="243"/>
      <c r="H141" s="243"/>
      <c r="I141" s="243"/>
      <c r="J141" s="243"/>
      <c r="K141" s="244"/>
      <c r="L141" s="240"/>
      <c r="M141" s="209"/>
      <c r="N141" s="209"/>
      <c r="O141" s="209"/>
      <c r="P141" s="241"/>
      <c r="Q141" s="177" t="str">
        <f>IF(D141="","",MIN(Q140,X140))</f>
        <v/>
      </c>
      <c r="R141" s="178"/>
      <c r="S141" s="178"/>
      <c r="T141" s="178"/>
      <c r="U141" s="178"/>
      <c r="V141" s="178"/>
      <c r="W141" s="178"/>
      <c r="X141" s="178"/>
      <c r="Y141" s="178"/>
      <c r="Z141" s="178"/>
      <c r="AA141" s="178"/>
      <c r="AB141" s="178"/>
      <c r="AC141" s="178"/>
      <c r="AD141" s="72" t="s">
        <v>22</v>
      </c>
    </row>
    <row r="142" spans="2:30">
      <c r="B142" s="207">
        <f>B140+1</f>
        <v>51</v>
      </c>
      <c r="C142" s="212"/>
      <c r="D142" s="234"/>
      <c r="E142" s="235"/>
      <c r="F142" s="235"/>
      <c r="G142" s="235"/>
      <c r="H142" s="235"/>
      <c r="I142" s="235"/>
      <c r="J142" s="235"/>
      <c r="K142" s="236"/>
      <c r="L142" s="237" t="str">
        <f>IF(D143="","",$G$10)</f>
        <v/>
      </c>
      <c r="M142" s="238"/>
      <c r="N142" s="238"/>
      <c r="O142" s="238"/>
      <c r="P142" s="239"/>
      <c r="Q142" s="180" t="str">
        <f>IF(D143="","",$K$10)</f>
        <v/>
      </c>
      <c r="R142" s="181"/>
      <c r="S142" s="181"/>
      <c r="T142" s="181"/>
      <c r="U142" s="181"/>
      <c r="V142" s="181"/>
      <c r="W142" s="16" t="s">
        <v>22</v>
      </c>
      <c r="X142" s="180" t="str">
        <f>IF(OR(D143="",$Q$6=""),"",VLOOKUP($Q$6,$AN$2:$BD$4,11,0))</f>
        <v/>
      </c>
      <c r="Y142" s="181"/>
      <c r="Z142" s="181"/>
      <c r="AA142" s="181"/>
      <c r="AB142" s="181"/>
      <c r="AC142" s="181"/>
      <c r="AD142" s="71" t="s">
        <v>22</v>
      </c>
    </row>
    <row r="143" spans="2:30" ht="18.75" customHeight="1">
      <c r="B143" s="192"/>
      <c r="C143" s="195"/>
      <c r="D143" s="242"/>
      <c r="E143" s="243"/>
      <c r="F143" s="243"/>
      <c r="G143" s="243"/>
      <c r="H143" s="243"/>
      <c r="I143" s="243"/>
      <c r="J143" s="243"/>
      <c r="K143" s="244"/>
      <c r="L143" s="240"/>
      <c r="M143" s="209"/>
      <c r="N143" s="209"/>
      <c r="O143" s="209"/>
      <c r="P143" s="241"/>
      <c r="Q143" s="177" t="str">
        <f>IF(D143="","",MIN(Q142,X142))</f>
        <v/>
      </c>
      <c r="R143" s="178"/>
      <c r="S143" s="178"/>
      <c r="T143" s="178"/>
      <c r="U143" s="178"/>
      <c r="V143" s="178"/>
      <c r="W143" s="178"/>
      <c r="X143" s="178"/>
      <c r="Y143" s="178"/>
      <c r="Z143" s="178"/>
      <c r="AA143" s="178"/>
      <c r="AB143" s="178"/>
      <c r="AC143" s="178"/>
      <c r="AD143" s="72" t="s">
        <v>22</v>
      </c>
    </row>
    <row r="144" spans="2:30">
      <c r="B144" s="207">
        <f>B142+1</f>
        <v>52</v>
      </c>
      <c r="C144" s="212"/>
      <c r="D144" s="234"/>
      <c r="E144" s="235"/>
      <c r="F144" s="235"/>
      <c r="G144" s="235"/>
      <c r="H144" s="235"/>
      <c r="I144" s="235"/>
      <c r="J144" s="235"/>
      <c r="K144" s="236"/>
      <c r="L144" s="237" t="str">
        <f>IF(D145="","",$G$10)</f>
        <v/>
      </c>
      <c r="M144" s="238"/>
      <c r="N144" s="238"/>
      <c r="O144" s="238"/>
      <c r="P144" s="239"/>
      <c r="Q144" s="180" t="str">
        <f>IF(D145="","",$K$10)</f>
        <v/>
      </c>
      <c r="R144" s="181"/>
      <c r="S144" s="181"/>
      <c r="T144" s="181"/>
      <c r="U144" s="181"/>
      <c r="V144" s="181"/>
      <c r="W144" s="16" t="s">
        <v>22</v>
      </c>
      <c r="X144" s="180" t="str">
        <f>IF(OR(D145="",$Q$6=""),"",VLOOKUP($Q$6,$AN$2:$BD$4,11,0))</f>
        <v/>
      </c>
      <c r="Y144" s="181"/>
      <c r="Z144" s="181"/>
      <c r="AA144" s="181"/>
      <c r="AB144" s="181"/>
      <c r="AC144" s="181"/>
      <c r="AD144" s="71" t="s">
        <v>22</v>
      </c>
    </row>
    <row r="145" spans="2:30" ht="18.75" customHeight="1">
      <c r="B145" s="192"/>
      <c r="C145" s="195"/>
      <c r="D145" s="242"/>
      <c r="E145" s="243"/>
      <c r="F145" s="243"/>
      <c r="G145" s="243"/>
      <c r="H145" s="243"/>
      <c r="I145" s="243"/>
      <c r="J145" s="243"/>
      <c r="K145" s="244"/>
      <c r="L145" s="240"/>
      <c r="M145" s="209"/>
      <c r="N145" s="209"/>
      <c r="O145" s="209"/>
      <c r="P145" s="241"/>
      <c r="Q145" s="177" t="str">
        <f>IF(D145="","",MIN(Q144,X144))</f>
        <v/>
      </c>
      <c r="R145" s="178"/>
      <c r="S145" s="178"/>
      <c r="T145" s="178"/>
      <c r="U145" s="178"/>
      <c r="V145" s="178"/>
      <c r="W145" s="178"/>
      <c r="X145" s="178"/>
      <c r="Y145" s="178"/>
      <c r="Z145" s="178"/>
      <c r="AA145" s="178"/>
      <c r="AB145" s="178"/>
      <c r="AC145" s="178"/>
      <c r="AD145" s="72" t="s">
        <v>22</v>
      </c>
    </row>
    <row r="146" spans="2:30">
      <c r="B146" s="207">
        <f>B144+1</f>
        <v>53</v>
      </c>
      <c r="C146" s="212"/>
      <c r="D146" s="234"/>
      <c r="E146" s="235"/>
      <c r="F146" s="235"/>
      <c r="G146" s="235"/>
      <c r="H146" s="235"/>
      <c r="I146" s="235"/>
      <c r="J146" s="235"/>
      <c r="K146" s="236"/>
      <c r="L146" s="237" t="str">
        <f>IF(D147="","",$G$10)</f>
        <v/>
      </c>
      <c r="M146" s="238"/>
      <c r="N146" s="238"/>
      <c r="O146" s="238"/>
      <c r="P146" s="239"/>
      <c r="Q146" s="180" t="str">
        <f>IF(D147="","",$K$10)</f>
        <v/>
      </c>
      <c r="R146" s="181"/>
      <c r="S146" s="181"/>
      <c r="T146" s="181"/>
      <c r="U146" s="181"/>
      <c r="V146" s="181"/>
      <c r="W146" s="16" t="s">
        <v>22</v>
      </c>
      <c r="X146" s="180" t="str">
        <f>IF(OR(D147="",$Q$6=""),"",VLOOKUP($Q$6,$AN$2:$BD$4,11,0))</f>
        <v/>
      </c>
      <c r="Y146" s="181"/>
      <c r="Z146" s="181"/>
      <c r="AA146" s="181"/>
      <c r="AB146" s="181"/>
      <c r="AC146" s="181"/>
      <c r="AD146" s="71" t="s">
        <v>22</v>
      </c>
    </row>
    <row r="147" spans="2:30" ht="18.75" customHeight="1">
      <c r="B147" s="192"/>
      <c r="C147" s="195"/>
      <c r="D147" s="242"/>
      <c r="E147" s="243"/>
      <c r="F147" s="243"/>
      <c r="G147" s="243"/>
      <c r="H147" s="243"/>
      <c r="I147" s="243"/>
      <c r="J147" s="243"/>
      <c r="K147" s="244"/>
      <c r="L147" s="240"/>
      <c r="M147" s="209"/>
      <c r="N147" s="209"/>
      <c r="O147" s="209"/>
      <c r="P147" s="241"/>
      <c r="Q147" s="177" t="str">
        <f>IF(D147="","",MIN(Q146,X146))</f>
        <v/>
      </c>
      <c r="R147" s="178"/>
      <c r="S147" s="178"/>
      <c r="T147" s="178"/>
      <c r="U147" s="178"/>
      <c r="V147" s="178"/>
      <c r="W147" s="178"/>
      <c r="X147" s="178"/>
      <c r="Y147" s="178"/>
      <c r="Z147" s="178"/>
      <c r="AA147" s="178"/>
      <c r="AB147" s="178"/>
      <c r="AC147" s="178"/>
      <c r="AD147" s="72" t="s">
        <v>22</v>
      </c>
    </row>
    <row r="148" spans="2:30">
      <c r="B148" s="207">
        <f>B146+1</f>
        <v>54</v>
      </c>
      <c r="C148" s="212"/>
      <c r="D148" s="234"/>
      <c r="E148" s="235"/>
      <c r="F148" s="235"/>
      <c r="G148" s="235"/>
      <c r="H148" s="235"/>
      <c r="I148" s="235"/>
      <c r="J148" s="235"/>
      <c r="K148" s="236"/>
      <c r="L148" s="237" t="str">
        <f>IF(D149="","",$G$10)</f>
        <v/>
      </c>
      <c r="M148" s="238"/>
      <c r="N148" s="238"/>
      <c r="O148" s="238"/>
      <c r="P148" s="239"/>
      <c r="Q148" s="180" t="str">
        <f>IF(D149="","",$K$10)</f>
        <v/>
      </c>
      <c r="R148" s="181"/>
      <c r="S148" s="181"/>
      <c r="T148" s="181"/>
      <c r="U148" s="181"/>
      <c r="V148" s="181"/>
      <c r="W148" s="16" t="s">
        <v>22</v>
      </c>
      <c r="X148" s="180" t="str">
        <f>IF(OR(D149="",$Q$6=""),"",VLOOKUP($Q$6,$AN$2:$BD$4,11,0))</f>
        <v/>
      </c>
      <c r="Y148" s="181"/>
      <c r="Z148" s="181"/>
      <c r="AA148" s="181"/>
      <c r="AB148" s="181"/>
      <c r="AC148" s="181"/>
      <c r="AD148" s="71" t="s">
        <v>22</v>
      </c>
    </row>
    <row r="149" spans="2:30" ht="18.75" customHeight="1">
      <c r="B149" s="192"/>
      <c r="C149" s="195"/>
      <c r="D149" s="242"/>
      <c r="E149" s="243"/>
      <c r="F149" s="243"/>
      <c r="G149" s="243"/>
      <c r="H149" s="243"/>
      <c r="I149" s="243"/>
      <c r="J149" s="243"/>
      <c r="K149" s="244"/>
      <c r="L149" s="240"/>
      <c r="M149" s="209"/>
      <c r="N149" s="209"/>
      <c r="O149" s="209"/>
      <c r="P149" s="241"/>
      <c r="Q149" s="177" t="str">
        <f>IF(D149="","",MIN(Q148,X148))</f>
        <v/>
      </c>
      <c r="R149" s="178"/>
      <c r="S149" s="178"/>
      <c r="T149" s="178"/>
      <c r="U149" s="178"/>
      <c r="V149" s="178"/>
      <c r="W149" s="178"/>
      <c r="X149" s="178"/>
      <c r="Y149" s="178"/>
      <c r="Z149" s="178"/>
      <c r="AA149" s="178"/>
      <c r="AB149" s="178"/>
      <c r="AC149" s="178"/>
      <c r="AD149" s="72" t="s">
        <v>22</v>
      </c>
    </row>
    <row r="150" spans="2:30">
      <c r="B150" s="207">
        <f>B148+1</f>
        <v>55</v>
      </c>
      <c r="C150" s="212"/>
      <c r="D150" s="234"/>
      <c r="E150" s="235"/>
      <c r="F150" s="235"/>
      <c r="G150" s="235"/>
      <c r="H150" s="235"/>
      <c r="I150" s="235"/>
      <c r="J150" s="235"/>
      <c r="K150" s="236"/>
      <c r="L150" s="237" t="str">
        <f>IF(D151="","",$G$10)</f>
        <v/>
      </c>
      <c r="M150" s="238"/>
      <c r="N150" s="238"/>
      <c r="O150" s="238"/>
      <c r="P150" s="239"/>
      <c r="Q150" s="180" t="str">
        <f>IF(D151="","",$K$10)</f>
        <v/>
      </c>
      <c r="R150" s="181"/>
      <c r="S150" s="181"/>
      <c r="T150" s="181"/>
      <c r="U150" s="181"/>
      <c r="V150" s="181"/>
      <c r="W150" s="16" t="s">
        <v>22</v>
      </c>
      <c r="X150" s="180" t="str">
        <f>IF(OR(D151="",$Q$6=""),"",VLOOKUP($Q$6,$AN$2:$BD$4,11,0))</f>
        <v/>
      </c>
      <c r="Y150" s="181"/>
      <c r="Z150" s="181"/>
      <c r="AA150" s="181"/>
      <c r="AB150" s="181"/>
      <c r="AC150" s="181"/>
      <c r="AD150" s="71" t="s">
        <v>22</v>
      </c>
    </row>
    <row r="151" spans="2:30" ht="18.75" customHeight="1">
      <c r="B151" s="192"/>
      <c r="C151" s="195"/>
      <c r="D151" s="242"/>
      <c r="E151" s="243"/>
      <c r="F151" s="243"/>
      <c r="G151" s="243"/>
      <c r="H151" s="243"/>
      <c r="I151" s="243"/>
      <c r="J151" s="243"/>
      <c r="K151" s="244"/>
      <c r="L151" s="240"/>
      <c r="M151" s="209"/>
      <c r="N151" s="209"/>
      <c r="O151" s="209"/>
      <c r="P151" s="241"/>
      <c r="Q151" s="177" t="str">
        <f>IF(D151="","",MIN(Q150,X150))</f>
        <v/>
      </c>
      <c r="R151" s="178"/>
      <c r="S151" s="178"/>
      <c r="T151" s="178"/>
      <c r="U151" s="178"/>
      <c r="V151" s="178"/>
      <c r="W151" s="178"/>
      <c r="X151" s="178"/>
      <c r="Y151" s="178"/>
      <c r="Z151" s="178"/>
      <c r="AA151" s="178"/>
      <c r="AB151" s="178"/>
      <c r="AC151" s="178"/>
      <c r="AD151" s="72" t="s">
        <v>22</v>
      </c>
    </row>
    <row r="152" spans="2:30">
      <c r="B152" s="207">
        <f>B150+1</f>
        <v>56</v>
      </c>
      <c r="C152" s="212"/>
      <c r="D152" s="234"/>
      <c r="E152" s="235"/>
      <c r="F152" s="235"/>
      <c r="G152" s="235"/>
      <c r="H152" s="235"/>
      <c r="I152" s="235"/>
      <c r="J152" s="235"/>
      <c r="K152" s="236"/>
      <c r="L152" s="237" t="str">
        <f>IF(D153="","",$G$10)</f>
        <v/>
      </c>
      <c r="M152" s="238"/>
      <c r="N152" s="238"/>
      <c r="O152" s="238"/>
      <c r="P152" s="239"/>
      <c r="Q152" s="180" t="str">
        <f>IF(D153="","",$K$10)</f>
        <v/>
      </c>
      <c r="R152" s="181"/>
      <c r="S152" s="181"/>
      <c r="T152" s="181"/>
      <c r="U152" s="181"/>
      <c r="V152" s="181"/>
      <c r="W152" s="16" t="s">
        <v>22</v>
      </c>
      <c r="X152" s="180" t="str">
        <f>IF(OR(D153="",$Q$6=""),"",VLOOKUP($Q$6,$AN$2:$BD$4,11,0))</f>
        <v/>
      </c>
      <c r="Y152" s="181"/>
      <c r="Z152" s="181"/>
      <c r="AA152" s="181"/>
      <c r="AB152" s="181"/>
      <c r="AC152" s="181"/>
      <c r="AD152" s="71" t="s">
        <v>22</v>
      </c>
    </row>
    <row r="153" spans="2:30" ht="18.75" customHeight="1">
      <c r="B153" s="192"/>
      <c r="C153" s="195"/>
      <c r="D153" s="242"/>
      <c r="E153" s="243"/>
      <c r="F153" s="243"/>
      <c r="G153" s="243"/>
      <c r="H153" s="243"/>
      <c r="I153" s="243"/>
      <c r="J153" s="243"/>
      <c r="K153" s="244"/>
      <c r="L153" s="240"/>
      <c r="M153" s="209"/>
      <c r="N153" s="209"/>
      <c r="O153" s="209"/>
      <c r="P153" s="241"/>
      <c r="Q153" s="177" t="str">
        <f>IF(D153="","",MIN(Q152,X152))</f>
        <v/>
      </c>
      <c r="R153" s="178"/>
      <c r="S153" s="178"/>
      <c r="T153" s="178"/>
      <c r="U153" s="178"/>
      <c r="V153" s="178"/>
      <c r="W153" s="178"/>
      <c r="X153" s="178"/>
      <c r="Y153" s="178"/>
      <c r="Z153" s="178"/>
      <c r="AA153" s="178"/>
      <c r="AB153" s="178"/>
      <c r="AC153" s="178"/>
      <c r="AD153" s="72" t="s">
        <v>22</v>
      </c>
    </row>
    <row r="154" spans="2:30">
      <c r="B154" s="207">
        <f>B152+1</f>
        <v>57</v>
      </c>
      <c r="C154" s="212"/>
      <c r="D154" s="234"/>
      <c r="E154" s="235"/>
      <c r="F154" s="235"/>
      <c r="G154" s="235"/>
      <c r="H154" s="235"/>
      <c r="I154" s="235"/>
      <c r="J154" s="235"/>
      <c r="K154" s="236"/>
      <c r="L154" s="237" t="str">
        <f>IF(D155="","",$G$10)</f>
        <v/>
      </c>
      <c r="M154" s="238"/>
      <c r="N154" s="238"/>
      <c r="O154" s="238"/>
      <c r="P154" s="239"/>
      <c r="Q154" s="180" t="str">
        <f>IF(D155="","",$K$10)</f>
        <v/>
      </c>
      <c r="R154" s="181"/>
      <c r="S154" s="181"/>
      <c r="T154" s="181"/>
      <c r="U154" s="181"/>
      <c r="V154" s="181"/>
      <c r="W154" s="16" t="s">
        <v>22</v>
      </c>
      <c r="X154" s="180" t="str">
        <f>IF(OR(D155="",$Q$6=""),"",VLOOKUP($Q$6,$AN$2:$BD$4,11,0))</f>
        <v/>
      </c>
      <c r="Y154" s="181"/>
      <c r="Z154" s="181"/>
      <c r="AA154" s="181"/>
      <c r="AB154" s="181"/>
      <c r="AC154" s="181"/>
      <c r="AD154" s="71" t="s">
        <v>22</v>
      </c>
    </row>
    <row r="155" spans="2:30" ht="18.75" customHeight="1">
      <c r="B155" s="192"/>
      <c r="C155" s="195"/>
      <c r="D155" s="242"/>
      <c r="E155" s="243"/>
      <c r="F155" s="243"/>
      <c r="G155" s="243"/>
      <c r="H155" s="243"/>
      <c r="I155" s="243"/>
      <c r="J155" s="243"/>
      <c r="K155" s="244"/>
      <c r="L155" s="240"/>
      <c r="M155" s="209"/>
      <c r="N155" s="209"/>
      <c r="O155" s="209"/>
      <c r="P155" s="241"/>
      <c r="Q155" s="177" t="str">
        <f>IF(D155="","",MIN(Q154,X154))</f>
        <v/>
      </c>
      <c r="R155" s="178"/>
      <c r="S155" s="178"/>
      <c r="T155" s="178"/>
      <c r="U155" s="178"/>
      <c r="V155" s="178"/>
      <c r="W155" s="178"/>
      <c r="X155" s="178"/>
      <c r="Y155" s="178"/>
      <c r="Z155" s="178"/>
      <c r="AA155" s="178"/>
      <c r="AB155" s="178"/>
      <c r="AC155" s="178"/>
      <c r="AD155" s="72" t="s">
        <v>22</v>
      </c>
    </row>
    <row r="156" spans="2:30">
      <c r="B156" s="207">
        <f>B154+1</f>
        <v>58</v>
      </c>
      <c r="C156" s="212"/>
      <c r="D156" s="234"/>
      <c r="E156" s="235"/>
      <c r="F156" s="235"/>
      <c r="G156" s="235"/>
      <c r="H156" s="235"/>
      <c r="I156" s="235"/>
      <c r="J156" s="235"/>
      <c r="K156" s="236"/>
      <c r="L156" s="237" t="str">
        <f>IF(D157="","",$G$10)</f>
        <v/>
      </c>
      <c r="M156" s="238"/>
      <c r="N156" s="238"/>
      <c r="O156" s="238"/>
      <c r="P156" s="239"/>
      <c r="Q156" s="180" t="str">
        <f>IF(D157="","",$K$10)</f>
        <v/>
      </c>
      <c r="R156" s="181"/>
      <c r="S156" s="181"/>
      <c r="T156" s="181"/>
      <c r="U156" s="181"/>
      <c r="V156" s="181"/>
      <c r="W156" s="16" t="s">
        <v>22</v>
      </c>
      <c r="X156" s="180" t="str">
        <f>IF(OR(D157="",$Q$6=""),"",VLOOKUP($Q$6,$AN$2:$BD$4,11,0))</f>
        <v/>
      </c>
      <c r="Y156" s="181"/>
      <c r="Z156" s="181"/>
      <c r="AA156" s="181"/>
      <c r="AB156" s="181"/>
      <c r="AC156" s="181"/>
      <c r="AD156" s="71" t="s">
        <v>22</v>
      </c>
    </row>
    <row r="157" spans="2:30" ht="18.75" customHeight="1">
      <c r="B157" s="192"/>
      <c r="C157" s="195"/>
      <c r="D157" s="242"/>
      <c r="E157" s="243"/>
      <c r="F157" s="243"/>
      <c r="G157" s="243"/>
      <c r="H157" s="243"/>
      <c r="I157" s="243"/>
      <c r="J157" s="243"/>
      <c r="K157" s="244"/>
      <c r="L157" s="240"/>
      <c r="M157" s="209"/>
      <c r="N157" s="209"/>
      <c r="O157" s="209"/>
      <c r="P157" s="241"/>
      <c r="Q157" s="177" t="str">
        <f>IF(D157="","",MIN(Q156,X156))</f>
        <v/>
      </c>
      <c r="R157" s="178"/>
      <c r="S157" s="178"/>
      <c r="T157" s="178"/>
      <c r="U157" s="178"/>
      <c r="V157" s="178"/>
      <c r="W157" s="178"/>
      <c r="X157" s="178"/>
      <c r="Y157" s="178"/>
      <c r="Z157" s="178"/>
      <c r="AA157" s="178"/>
      <c r="AB157" s="178"/>
      <c r="AC157" s="178"/>
      <c r="AD157" s="72" t="s">
        <v>22</v>
      </c>
    </row>
    <row r="158" spans="2:30">
      <c r="B158" s="207">
        <f>B156+1</f>
        <v>59</v>
      </c>
      <c r="C158" s="212"/>
      <c r="D158" s="234"/>
      <c r="E158" s="235"/>
      <c r="F158" s="235"/>
      <c r="G158" s="235"/>
      <c r="H158" s="235"/>
      <c r="I158" s="235"/>
      <c r="J158" s="235"/>
      <c r="K158" s="236"/>
      <c r="L158" s="237" t="str">
        <f>IF(D159="","",$G$10)</f>
        <v/>
      </c>
      <c r="M158" s="238"/>
      <c r="N158" s="238"/>
      <c r="O158" s="238"/>
      <c r="P158" s="239"/>
      <c r="Q158" s="180" t="str">
        <f>IF(D159="","",$K$10)</f>
        <v/>
      </c>
      <c r="R158" s="181"/>
      <c r="S158" s="181"/>
      <c r="T158" s="181"/>
      <c r="U158" s="181"/>
      <c r="V158" s="181"/>
      <c r="W158" s="16" t="s">
        <v>22</v>
      </c>
      <c r="X158" s="180" t="str">
        <f>IF(OR(D159="",$Q$6=""),"",VLOOKUP($Q$6,$AN$2:$BD$4,11,0))</f>
        <v/>
      </c>
      <c r="Y158" s="181"/>
      <c r="Z158" s="181"/>
      <c r="AA158" s="181"/>
      <c r="AB158" s="181"/>
      <c r="AC158" s="181"/>
      <c r="AD158" s="71" t="s">
        <v>22</v>
      </c>
    </row>
    <row r="159" spans="2:30" ht="18.75" customHeight="1">
      <c r="B159" s="192"/>
      <c r="C159" s="195"/>
      <c r="D159" s="242"/>
      <c r="E159" s="243"/>
      <c r="F159" s="243"/>
      <c r="G159" s="243"/>
      <c r="H159" s="243"/>
      <c r="I159" s="243"/>
      <c r="J159" s="243"/>
      <c r="K159" s="244"/>
      <c r="L159" s="240"/>
      <c r="M159" s="209"/>
      <c r="N159" s="209"/>
      <c r="O159" s="209"/>
      <c r="P159" s="241"/>
      <c r="Q159" s="177" t="str">
        <f>IF(D159="","",MIN(Q158,X158))</f>
        <v/>
      </c>
      <c r="R159" s="178"/>
      <c r="S159" s="178"/>
      <c r="T159" s="178"/>
      <c r="U159" s="178"/>
      <c r="V159" s="178"/>
      <c r="W159" s="178"/>
      <c r="X159" s="178"/>
      <c r="Y159" s="178"/>
      <c r="Z159" s="178"/>
      <c r="AA159" s="178"/>
      <c r="AB159" s="178"/>
      <c r="AC159" s="178"/>
      <c r="AD159" s="72" t="s">
        <v>22</v>
      </c>
    </row>
    <row r="160" spans="2:30">
      <c r="B160" s="207">
        <f>B158+1</f>
        <v>60</v>
      </c>
      <c r="C160" s="212"/>
      <c r="D160" s="234"/>
      <c r="E160" s="235"/>
      <c r="F160" s="235"/>
      <c r="G160" s="235"/>
      <c r="H160" s="235"/>
      <c r="I160" s="235"/>
      <c r="J160" s="235"/>
      <c r="K160" s="236"/>
      <c r="L160" s="237" t="str">
        <f>IF(D161="","",$G$10)</f>
        <v/>
      </c>
      <c r="M160" s="238"/>
      <c r="N160" s="238"/>
      <c r="O160" s="238"/>
      <c r="P160" s="239"/>
      <c r="Q160" s="180" t="str">
        <f>IF(D161="","",$K$10)</f>
        <v/>
      </c>
      <c r="R160" s="181"/>
      <c r="S160" s="181"/>
      <c r="T160" s="181"/>
      <c r="U160" s="181"/>
      <c r="V160" s="181"/>
      <c r="W160" s="16" t="s">
        <v>22</v>
      </c>
      <c r="X160" s="180" t="str">
        <f>IF(OR(D161="",$Q$6=""),"",VLOOKUP($Q$6,$AN$2:$BD$4,11,0))</f>
        <v/>
      </c>
      <c r="Y160" s="181"/>
      <c r="Z160" s="181"/>
      <c r="AA160" s="181"/>
      <c r="AB160" s="181"/>
      <c r="AC160" s="181"/>
      <c r="AD160" s="71" t="s">
        <v>22</v>
      </c>
    </row>
    <row r="161" spans="2:30" ht="18.75" customHeight="1" thickBot="1">
      <c r="B161" s="192"/>
      <c r="C161" s="195"/>
      <c r="D161" s="242"/>
      <c r="E161" s="243"/>
      <c r="F161" s="243"/>
      <c r="G161" s="243"/>
      <c r="H161" s="243"/>
      <c r="I161" s="243"/>
      <c r="J161" s="243"/>
      <c r="K161" s="244"/>
      <c r="L161" s="240"/>
      <c r="M161" s="209"/>
      <c r="N161" s="209"/>
      <c r="O161" s="209"/>
      <c r="P161" s="241"/>
      <c r="Q161" s="177" t="str">
        <f>IF(D161="","",MIN(Q160,X160))</f>
        <v/>
      </c>
      <c r="R161" s="178"/>
      <c r="S161" s="178"/>
      <c r="T161" s="178"/>
      <c r="U161" s="178"/>
      <c r="V161" s="178"/>
      <c r="W161" s="178"/>
      <c r="X161" s="178"/>
      <c r="Y161" s="178"/>
      <c r="Z161" s="178"/>
      <c r="AA161" s="178"/>
      <c r="AB161" s="178"/>
      <c r="AC161" s="178"/>
      <c r="AD161" s="72" t="s">
        <v>22</v>
      </c>
    </row>
    <row r="162" spans="2:30" ht="26.25" customHeight="1" thickBot="1">
      <c r="J162" s="173" t="s">
        <v>36</v>
      </c>
      <c r="K162" s="174"/>
      <c r="L162" s="174">
        <f>B122</f>
        <v>41</v>
      </c>
      <c r="M162" s="174"/>
      <c r="N162" s="28" t="s">
        <v>81</v>
      </c>
      <c r="O162" s="174">
        <f>B160</f>
        <v>60</v>
      </c>
      <c r="P162" s="175"/>
      <c r="Q162" s="173" t="s">
        <v>68</v>
      </c>
      <c r="R162" s="174"/>
      <c r="S162" s="174"/>
      <c r="T162" s="174"/>
      <c r="U162" s="175"/>
      <c r="V162" s="245">
        <f>SUM(Q123,Q125,Q127,Q129,Q131,Q133,Q135,Q137,Q139,Q141,Q143,Q145,Q147,Q149,Q151,Q153,Q155,Q157,Q159,Q161)</f>
        <v>0</v>
      </c>
      <c r="W162" s="245"/>
      <c r="X162" s="245"/>
      <c r="Y162" s="245"/>
      <c r="Z162" s="245"/>
      <c r="AA162" s="245"/>
      <c r="AB162" s="245"/>
      <c r="AC162" s="245"/>
      <c r="AD162" s="73" t="s">
        <v>22</v>
      </c>
    </row>
  </sheetData>
  <sheetProtection selectLockedCells="1"/>
  <mergeCells count="546">
    <mergeCell ref="Q33:AC33"/>
    <mergeCell ref="B34:C35"/>
    <mergeCell ref="L34:P35"/>
    <mergeCell ref="Q34:V34"/>
    <mergeCell ref="X34:AC34"/>
    <mergeCell ref="Q35:AC35"/>
    <mergeCell ref="B36:C37"/>
    <mergeCell ref="L36:P37"/>
    <mergeCell ref="D20:K20"/>
    <mergeCell ref="D21:K21"/>
    <mergeCell ref="D22:K22"/>
    <mergeCell ref="D23:K23"/>
    <mergeCell ref="D24:K24"/>
    <mergeCell ref="D25:K25"/>
    <mergeCell ref="D26:K26"/>
    <mergeCell ref="D27:K27"/>
    <mergeCell ref="D28:K28"/>
    <mergeCell ref="Q36:V36"/>
    <mergeCell ref="X36:AC36"/>
    <mergeCell ref="X32:AC32"/>
    <mergeCell ref="D29:K29"/>
    <mergeCell ref="D30:K30"/>
    <mergeCell ref="D31:K31"/>
    <mergeCell ref="D32:K32"/>
    <mergeCell ref="B40:C41"/>
    <mergeCell ref="L40:P41"/>
    <mergeCell ref="X40:AC40"/>
    <mergeCell ref="Q41:AC41"/>
    <mergeCell ref="D37:K37"/>
    <mergeCell ref="B38:C39"/>
    <mergeCell ref="D38:K38"/>
    <mergeCell ref="D39:K39"/>
    <mergeCell ref="D40:K40"/>
    <mergeCell ref="D41:K41"/>
    <mergeCell ref="Q37:AC37"/>
    <mergeCell ref="X38:AC38"/>
    <mergeCell ref="Q39:AC39"/>
    <mergeCell ref="B46:C47"/>
    <mergeCell ref="L46:P47"/>
    <mergeCell ref="X46:AC46"/>
    <mergeCell ref="Q47:AC47"/>
    <mergeCell ref="B42:C43"/>
    <mergeCell ref="L42:P43"/>
    <mergeCell ref="Q42:V42"/>
    <mergeCell ref="X42:AC42"/>
    <mergeCell ref="Q43:AC43"/>
    <mergeCell ref="D42:K42"/>
    <mergeCell ref="D43:K43"/>
    <mergeCell ref="X48:AC48"/>
    <mergeCell ref="Q49:AC49"/>
    <mergeCell ref="D44:K44"/>
    <mergeCell ref="D45:K45"/>
    <mergeCell ref="D46:K46"/>
    <mergeCell ref="D47:K47"/>
    <mergeCell ref="D48:K48"/>
    <mergeCell ref="Q46:V46"/>
    <mergeCell ref="X44:AC44"/>
    <mergeCell ref="Q45:AC45"/>
    <mergeCell ref="X50:AC50"/>
    <mergeCell ref="X20:AC20"/>
    <mergeCell ref="Q21:AC21"/>
    <mergeCell ref="B22:C23"/>
    <mergeCell ref="L22:P23"/>
    <mergeCell ref="X22:AC22"/>
    <mergeCell ref="Q23:AC23"/>
    <mergeCell ref="X52:AC52"/>
    <mergeCell ref="Q53:AC53"/>
    <mergeCell ref="B26:C27"/>
    <mergeCell ref="L26:P27"/>
    <mergeCell ref="Q26:V26"/>
    <mergeCell ref="X26:AC26"/>
    <mergeCell ref="Q27:AC27"/>
    <mergeCell ref="B28:C29"/>
    <mergeCell ref="L28:P29"/>
    <mergeCell ref="X28:AC28"/>
    <mergeCell ref="Q29:AC29"/>
    <mergeCell ref="B30:C31"/>
    <mergeCell ref="L30:P31"/>
    <mergeCell ref="Q30:V30"/>
    <mergeCell ref="X30:AC30"/>
    <mergeCell ref="Q31:AC31"/>
    <mergeCell ref="B44:C45"/>
    <mergeCell ref="Q52:V52"/>
    <mergeCell ref="L52:P53"/>
    <mergeCell ref="L44:P45"/>
    <mergeCell ref="B50:C51"/>
    <mergeCell ref="L50:P51"/>
    <mergeCell ref="L38:P39"/>
    <mergeCell ref="Q38:V38"/>
    <mergeCell ref="Q22:V22"/>
    <mergeCell ref="B20:C21"/>
    <mergeCell ref="L20:P21"/>
    <mergeCell ref="Q20:V20"/>
    <mergeCell ref="D33:K33"/>
    <mergeCell ref="Q28:V28"/>
    <mergeCell ref="Q44:V44"/>
    <mergeCell ref="D34:K34"/>
    <mergeCell ref="D35:K35"/>
    <mergeCell ref="D36:K36"/>
    <mergeCell ref="B48:C49"/>
    <mergeCell ref="L48:P49"/>
    <mergeCell ref="Q48:V48"/>
    <mergeCell ref="Q51:AC51"/>
    <mergeCell ref="B32:C33"/>
    <mergeCell ref="L32:P33"/>
    <mergeCell ref="Q32:V32"/>
    <mergeCell ref="Q17:AC17"/>
    <mergeCell ref="B18:C19"/>
    <mergeCell ref="L18:P19"/>
    <mergeCell ref="Q18:V18"/>
    <mergeCell ref="X18:AC18"/>
    <mergeCell ref="Q19:AC19"/>
    <mergeCell ref="D16:K16"/>
    <mergeCell ref="D17:K17"/>
    <mergeCell ref="D18:K18"/>
    <mergeCell ref="D19:K19"/>
    <mergeCell ref="L3:P3"/>
    <mergeCell ref="Q3:AD3"/>
    <mergeCell ref="AN3:AW3"/>
    <mergeCell ref="AX3:BD3"/>
    <mergeCell ref="L6:P6"/>
    <mergeCell ref="Q6:AD6"/>
    <mergeCell ref="AN4:AW4"/>
    <mergeCell ref="AX4:BD4"/>
    <mergeCell ref="AX1:BD1"/>
    <mergeCell ref="L2:M2"/>
    <mergeCell ref="N2:O2"/>
    <mergeCell ref="P2:Q2"/>
    <mergeCell ref="R2:S2"/>
    <mergeCell ref="T2:U2"/>
    <mergeCell ref="AN2:AW2"/>
    <mergeCell ref="AN1:AW1"/>
    <mergeCell ref="AX2:BD2"/>
    <mergeCell ref="A1:AE1"/>
    <mergeCell ref="L4:P4"/>
    <mergeCell ref="L5:P5"/>
    <mergeCell ref="Q4:AD4"/>
    <mergeCell ref="Q5:AC5"/>
    <mergeCell ref="B8:G8"/>
    <mergeCell ref="H8:L8"/>
    <mergeCell ref="N8:Q8"/>
    <mergeCell ref="S8:V8"/>
    <mergeCell ref="D14:K14"/>
    <mergeCell ref="B14:C15"/>
    <mergeCell ref="L14:P15"/>
    <mergeCell ref="Q14:V14"/>
    <mergeCell ref="X14:AC14"/>
    <mergeCell ref="Q15:AC15"/>
    <mergeCell ref="B11:C13"/>
    <mergeCell ref="L11:P13"/>
    <mergeCell ref="B10:F10"/>
    <mergeCell ref="G10:J10"/>
    <mergeCell ref="K10:N10"/>
    <mergeCell ref="Q11:W12"/>
    <mergeCell ref="D11:K11"/>
    <mergeCell ref="D12:K13"/>
    <mergeCell ref="X11:AD12"/>
    <mergeCell ref="Q13:AD13"/>
    <mergeCell ref="J54:K54"/>
    <mergeCell ref="L54:M54"/>
    <mergeCell ref="O54:P54"/>
    <mergeCell ref="Q54:U54"/>
    <mergeCell ref="V54:AC54"/>
    <mergeCell ref="B9:N9"/>
    <mergeCell ref="Q50:V50"/>
    <mergeCell ref="D49:K49"/>
    <mergeCell ref="D50:K50"/>
    <mergeCell ref="D51:K51"/>
    <mergeCell ref="Q40:V40"/>
    <mergeCell ref="D52:K52"/>
    <mergeCell ref="D53:K53"/>
    <mergeCell ref="D15:K15"/>
    <mergeCell ref="Q16:V16"/>
    <mergeCell ref="L16:P17"/>
    <mergeCell ref="B16:C17"/>
    <mergeCell ref="B24:C25"/>
    <mergeCell ref="L24:P25"/>
    <mergeCell ref="Q24:V24"/>
    <mergeCell ref="X24:AC24"/>
    <mergeCell ref="Q25:AC25"/>
    <mergeCell ref="B52:C53"/>
    <mergeCell ref="X16:AC16"/>
    <mergeCell ref="B62:G62"/>
    <mergeCell ref="H62:L62"/>
    <mergeCell ref="N62:Q62"/>
    <mergeCell ref="S62:V62"/>
    <mergeCell ref="B63:N63"/>
    <mergeCell ref="A55:AE55"/>
    <mergeCell ref="L56:M56"/>
    <mergeCell ref="N56:O56"/>
    <mergeCell ref="P56:Q56"/>
    <mergeCell ref="R56:S56"/>
    <mergeCell ref="T56:U56"/>
    <mergeCell ref="L57:P57"/>
    <mergeCell ref="Q57:AD57"/>
    <mergeCell ref="L58:P58"/>
    <mergeCell ref="Q58:AD58"/>
    <mergeCell ref="B64:F64"/>
    <mergeCell ref="G64:J64"/>
    <mergeCell ref="K64:N64"/>
    <mergeCell ref="B65:C67"/>
    <mergeCell ref="D65:K65"/>
    <mergeCell ref="L65:P67"/>
    <mergeCell ref="Q65:W66"/>
    <mergeCell ref="X65:AD66"/>
    <mergeCell ref="D66:K67"/>
    <mergeCell ref="Q67:AD67"/>
    <mergeCell ref="B68:C69"/>
    <mergeCell ref="D68:K68"/>
    <mergeCell ref="L68:P69"/>
    <mergeCell ref="Q68:V68"/>
    <mergeCell ref="X68:AC68"/>
    <mergeCell ref="D69:K69"/>
    <mergeCell ref="Q69:AC69"/>
    <mergeCell ref="B70:C71"/>
    <mergeCell ref="D70:K70"/>
    <mergeCell ref="L70:P71"/>
    <mergeCell ref="Q70:V70"/>
    <mergeCell ref="X70:AC70"/>
    <mergeCell ref="D71:K71"/>
    <mergeCell ref="Q71:AC71"/>
    <mergeCell ref="B72:C73"/>
    <mergeCell ref="D72:K72"/>
    <mergeCell ref="L72:P73"/>
    <mergeCell ref="Q72:V72"/>
    <mergeCell ref="X72:AC72"/>
    <mergeCell ref="D73:K73"/>
    <mergeCell ref="Q73:AC73"/>
    <mergeCell ref="B74:C75"/>
    <mergeCell ref="D74:K74"/>
    <mergeCell ref="L74:P75"/>
    <mergeCell ref="Q74:V74"/>
    <mergeCell ref="X74:AC74"/>
    <mergeCell ref="D75:K75"/>
    <mergeCell ref="Q75:AC75"/>
    <mergeCell ref="B76:C77"/>
    <mergeCell ref="D76:K76"/>
    <mergeCell ref="L76:P77"/>
    <mergeCell ref="Q76:V76"/>
    <mergeCell ref="X76:AC76"/>
    <mergeCell ref="D77:K77"/>
    <mergeCell ref="Q77:AC77"/>
    <mergeCell ref="B78:C79"/>
    <mergeCell ref="D78:K78"/>
    <mergeCell ref="L78:P79"/>
    <mergeCell ref="Q78:V78"/>
    <mergeCell ref="X78:AC78"/>
    <mergeCell ref="D79:K79"/>
    <mergeCell ref="Q79:AC79"/>
    <mergeCell ref="B80:C81"/>
    <mergeCell ref="D80:K80"/>
    <mergeCell ref="L80:P81"/>
    <mergeCell ref="Q80:V80"/>
    <mergeCell ref="X80:AC80"/>
    <mergeCell ref="D81:K81"/>
    <mergeCell ref="Q81:AC81"/>
    <mergeCell ref="B82:C83"/>
    <mergeCell ref="D82:K82"/>
    <mergeCell ref="L82:P83"/>
    <mergeCell ref="Q82:V82"/>
    <mergeCell ref="X82:AC82"/>
    <mergeCell ref="D83:K83"/>
    <mergeCell ref="Q83:AC83"/>
    <mergeCell ref="B84:C85"/>
    <mergeCell ref="D84:K84"/>
    <mergeCell ref="L84:P85"/>
    <mergeCell ref="Q84:V84"/>
    <mergeCell ref="X84:AC84"/>
    <mergeCell ref="D85:K85"/>
    <mergeCell ref="Q85:AC85"/>
    <mergeCell ref="B86:C87"/>
    <mergeCell ref="D86:K86"/>
    <mergeCell ref="L86:P87"/>
    <mergeCell ref="Q86:V86"/>
    <mergeCell ref="X86:AC86"/>
    <mergeCell ref="D87:K87"/>
    <mergeCell ref="Q87:AC87"/>
    <mergeCell ref="B88:C89"/>
    <mergeCell ref="D88:K88"/>
    <mergeCell ref="L88:P89"/>
    <mergeCell ref="Q88:V88"/>
    <mergeCell ref="X88:AC88"/>
    <mergeCell ref="D89:K89"/>
    <mergeCell ref="Q89:AC89"/>
    <mergeCell ref="B90:C91"/>
    <mergeCell ref="D90:K90"/>
    <mergeCell ref="L90:P91"/>
    <mergeCell ref="Q90:V90"/>
    <mergeCell ref="X90:AC90"/>
    <mergeCell ref="D91:K91"/>
    <mergeCell ref="Q91:AC91"/>
    <mergeCell ref="B92:C93"/>
    <mergeCell ref="D92:K92"/>
    <mergeCell ref="L92:P93"/>
    <mergeCell ref="Q92:V92"/>
    <mergeCell ref="X92:AC92"/>
    <mergeCell ref="D93:K93"/>
    <mergeCell ref="Q93:AC93"/>
    <mergeCell ref="B94:C95"/>
    <mergeCell ref="D94:K94"/>
    <mergeCell ref="L94:P95"/>
    <mergeCell ref="Q94:V94"/>
    <mergeCell ref="X94:AC94"/>
    <mergeCell ref="D95:K95"/>
    <mergeCell ref="Q95:AC95"/>
    <mergeCell ref="B96:C97"/>
    <mergeCell ref="D96:K96"/>
    <mergeCell ref="L96:P97"/>
    <mergeCell ref="Q96:V96"/>
    <mergeCell ref="X96:AC96"/>
    <mergeCell ref="D97:K97"/>
    <mergeCell ref="Q97:AC97"/>
    <mergeCell ref="B98:C99"/>
    <mergeCell ref="D98:K98"/>
    <mergeCell ref="L98:P99"/>
    <mergeCell ref="Q98:V98"/>
    <mergeCell ref="X98:AC98"/>
    <mergeCell ref="D99:K99"/>
    <mergeCell ref="Q99:AC99"/>
    <mergeCell ref="B100:C101"/>
    <mergeCell ref="D100:K100"/>
    <mergeCell ref="L100:P101"/>
    <mergeCell ref="Q100:V100"/>
    <mergeCell ref="X100:AC100"/>
    <mergeCell ref="D101:K101"/>
    <mergeCell ref="Q101:AC101"/>
    <mergeCell ref="B102:C103"/>
    <mergeCell ref="D102:K102"/>
    <mergeCell ref="L102:P103"/>
    <mergeCell ref="Q102:V102"/>
    <mergeCell ref="X102:AC102"/>
    <mergeCell ref="D103:K103"/>
    <mergeCell ref="Q103:AC103"/>
    <mergeCell ref="B104:C105"/>
    <mergeCell ref="D104:K104"/>
    <mergeCell ref="L104:P105"/>
    <mergeCell ref="Q104:V104"/>
    <mergeCell ref="X104:AC104"/>
    <mergeCell ref="D105:K105"/>
    <mergeCell ref="Q105:AC105"/>
    <mergeCell ref="B106:C107"/>
    <mergeCell ref="D106:K106"/>
    <mergeCell ref="L106:P107"/>
    <mergeCell ref="Q106:V106"/>
    <mergeCell ref="X106:AC106"/>
    <mergeCell ref="D107:K107"/>
    <mergeCell ref="Q107:AC107"/>
    <mergeCell ref="J108:K108"/>
    <mergeCell ref="L108:M108"/>
    <mergeCell ref="O108:P108"/>
    <mergeCell ref="Q108:U108"/>
    <mergeCell ref="V108:AC108"/>
    <mergeCell ref="AN55:AW55"/>
    <mergeCell ref="AX55:BD55"/>
    <mergeCell ref="AN56:AW56"/>
    <mergeCell ref="AX56:BD56"/>
    <mergeCell ref="AN57:AW57"/>
    <mergeCell ref="AX57:BD57"/>
    <mergeCell ref="AN58:AW58"/>
    <mergeCell ref="AX58:BD58"/>
    <mergeCell ref="L59:P59"/>
    <mergeCell ref="Q59:AC59"/>
    <mergeCell ref="L60:P60"/>
    <mergeCell ref="Q60:AD60"/>
    <mergeCell ref="A109:AE109"/>
    <mergeCell ref="AN109:AW109"/>
    <mergeCell ref="AX109:BD109"/>
    <mergeCell ref="L110:M110"/>
    <mergeCell ref="N110:O110"/>
    <mergeCell ref="P110:Q110"/>
    <mergeCell ref="R110:S110"/>
    <mergeCell ref="T110:U110"/>
    <mergeCell ref="AN110:AW110"/>
    <mergeCell ref="AX110:BD110"/>
    <mergeCell ref="L111:P111"/>
    <mergeCell ref="Q111:AD111"/>
    <mergeCell ref="AN111:AW111"/>
    <mergeCell ref="AX111:BD111"/>
    <mergeCell ref="L112:P112"/>
    <mergeCell ref="Q112:AD112"/>
    <mergeCell ref="AN112:AW112"/>
    <mergeCell ref="AX112:BD112"/>
    <mergeCell ref="L113:P113"/>
    <mergeCell ref="Q113:AC113"/>
    <mergeCell ref="L114:P114"/>
    <mergeCell ref="Q114:AD114"/>
    <mergeCell ref="B116:G116"/>
    <mergeCell ref="H116:L116"/>
    <mergeCell ref="N116:Q116"/>
    <mergeCell ref="S116:V116"/>
    <mergeCell ref="B117:N117"/>
    <mergeCell ref="B118:F118"/>
    <mergeCell ref="G118:J118"/>
    <mergeCell ref="K118:N118"/>
    <mergeCell ref="B119:C121"/>
    <mergeCell ref="D119:K119"/>
    <mergeCell ref="L119:P121"/>
    <mergeCell ref="Q119:W120"/>
    <mergeCell ref="X119:AD120"/>
    <mergeCell ref="D120:K121"/>
    <mergeCell ref="Q121:AD121"/>
    <mergeCell ref="B122:C123"/>
    <mergeCell ref="D122:K122"/>
    <mergeCell ref="L122:P123"/>
    <mergeCell ref="Q122:V122"/>
    <mergeCell ref="X122:AC122"/>
    <mergeCell ref="D123:K123"/>
    <mergeCell ref="Q123:AC123"/>
    <mergeCell ref="B124:C125"/>
    <mergeCell ref="D124:K124"/>
    <mergeCell ref="L124:P125"/>
    <mergeCell ref="Q124:V124"/>
    <mergeCell ref="X124:AC124"/>
    <mergeCell ref="D125:K125"/>
    <mergeCell ref="Q125:AC125"/>
    <mergeCell ref="B126:C127"/>
    <mergeCell ref="D126:K126"/>
    <mergeCell ref="L126:P127"/>
    <mergeCell ref="Q126:V126"/>
    <mergeCell ref="X126:AC126"/>
    <mergeCell ref="D127:K127"/>
    <mergeCell ref="Q127:AC127"/>
    <mergeCell ref="B128:C129"/>
    <mergeCell ref="D128:K128"/>
    <mergeCell ref="L128:P129"/>
    <mergeCell ref="Q128:V128"/>
    <mergeCell ref="X128:AC128"/>
    <mergeCell ref="D129:K129"/>
    <mergeCell ref="Q129:AC129"/>
    <mergeCell ref="B130:C131"/>
    <mergeCell ref="D130:K130"/>
    <mergeCell ref="L130:P131"/>
    <mergeCell ref="Q130:V130"/>
    <mergeCell ref="X130:AC130"/>
    <mergeCell ref="D131:K131"/>
    <mergeCell ref="Q131:AC131"/>
    <mergeCell ref="B132:C133"/>
    <mergeCell ref="D132:K132"/>
    <mergeCell ref="L132:P133"/>
    <mergeCell ref="Q132:V132"/>
    <mergeCell ref="X132:AC132"/>
    <mergeCell ref="D133:K133"/>
    <mergeCell ref="Q133:AC133"/>
    <mergeCell ref="B134:C135"/>
    <mergeCell ref="D134:K134"/>
    <mergeCell ref="L134:P135"/>
    <mergeCell ref="Q134:V134"/>
    <mergeCell ref="X134:AC134"/>
    <mergeCell ref="D135:K135"/>
    <mergeCell ref="Q135:AC135"/>
    <mergeCell ref="B136:C137"/>
    <mergeCell ref="D136:K136"/>
    <mergeCell ref="L136:P137"/>
    <mergeCell ref="Q136:V136"/>
    <mergeCell ref="X136:AC136"/>
    <mergeCell ref="D137:K137"/>
    <mergeCell ref="Q137:AC137"/>
    <mergeCell ref="B138:C139"/>
    <mergeCell ref="D138:K138"/>
    <mergeCell ref="L138:P139"/>
    <mergeCell ref="Q138:V138"/>
    <mergeCell ref="X138:AC138"/>
    <mergeCell ref="D139:K139"/>
    <mergeCell ref="Q139:AC139"/>
    <mergeCell ref="B140:C141"/>
    <mergeCell ref="D140:K140"/>
    <mergeCell ref="L140:P141"/>
    <mergeCell ref="Q140:V140"/>
    <mergeCell ref="X140:AC140"/>
    <mergeCell ref="D141:K141"/>
    <mergeCell ref="Q141:AC141"/>
    <mergeCell ref="B142:C143"/>
    <mergeCell ref="D142:K142"/>
    <mergeCell ref="L142:P143"/>
    <mergeCell ref="Q142:V142"/>
    <mergeCell ref="X142:AC142"/>
    <mergeCell ref="D143:K143"/>
    <mergeCell ref="Q143:AC143"/>
    <mergeCell ref="B144:C145"/>
    <mergeCell ref="D144:K144"/>
    <mergeCell ref="L144:P145"/>
    <mergeCell ref="Q144:V144"/>
    <mergeCell ref="X144:AC144"/>
    <mergeCell ref="D145:K145"/>
    <mergeCell ref="Q145:AC145"/>
    <mergeCell ref="B146:C147"/>
    <mergeCell ref="D146:K146"/>
    <mergeCell ref="L146:P147"/>
    <mergeCell ref="Q146:V146"/>
    <mergeCell ref="X146:AC146"/>
    <mergeCell ref="D147:K147"/>
    <mergeCell ref="Q147:AC147"/>
    <mergeCell ref="B148:C149"/>
    <mergeCell ref="D148:K148"/>
    <mergeCell ref="L148:P149"/>
    <mergeCell ref="Q148:V148"/>
    <mergeCell ref="X148:AC148"/>
    <mergeCell ref="D149:K149"/>
    <mergeCell ref="Q149:AC149"/>
    <mergeCell ref="B150:C151"/>
    <mergeCell ref="D150:K150"/>
    <mergeCell ref="L150:P151"/>
    <mergeCell ref="Q150:V150"/>
    <mergeCell ref="X150:AC150"/>
    <mergeCell ref="D151:K151"/>
    <mergeCell ref="Q151:AC151"/>
    <mergeCell ref="B152:C153"/>
    <mergeCell ref="D152:K152"/>
    <mergeCell ref="L152:P153"/>
    <mergeCell ref="Q152:V152"/>
    <mergeCell ref="X152:AC152"/>
    <mergeCell ref="D153:K153"/>
    <mergeCell ref="Q153:AC153"/>
    <mergeCell ref="B154:C155"/>
    <mergeCell ref="D154:K154"/>
    <mergeCell ref="L154:P155"/>
    <mergeCell ref="Q154:V154"/>
    <mergeCell ref="X154:AC154"/>
    <mergeCell ref="D155:K155"/>
    <mergeCell ref="Q155:AC155"/>
    <mergeCell ref="B156:C157"/>
    <mergeCell ref="D156:K156"/>
    <mergeCell ref="L156:P157"/>
    <mergeCell ref="Q156:V156"/>
    <mergeCell ref="X156:AC156"/>
    <mergeCell ref="D157:K157"/>
    <mergeCell ref="Q157:AC157"/>
    <mergeCell ref="B158:C159"/>
    <mergeCell ref="D158:K158"/>
    <mergeCell ref="L158:P159"/>
    <mergeCell ref="Q158:V158"/>
    <mergeCell ref="X158:AC158"/>
    <mergeCell ref="D159:K159"/>
    <mergeCell ref="Q159:AC159"/>
    <mergeCell ref="B160:C161"/>
    <mergeCell ref="D160:K160"/>
    <mergeCell ref="L160:P161"/>
    <mergeCell ref="Q160:V160"/>
    <mergeCell ref="X160:AC160"/>
    <mergeCell ref="D161:K161"/>
    <mergeCell ref="Q161:AC161"/>
    <mergeCell ref="J162:K162"/>
    <mergeCell ref="L162:M162"/>
    <mergeCell ref="O162:P162"/>
    <mergeCell ref="Q162:U162"/>
    <mergeCell ref="V162:AC162"/>
  </mergeCells>
  <phoneticPr fontId="1"/>
  <dataValidations count="1">
    <dataValidation type="list" allowBlank="1" showInputMessage="1" showErrorMessage="1" sqref="Q6:AD6">
      <formula1>"幼稚園（未移行）（教育時間）,国立大学附属幼稚園,国立大学附属特別支援学校"</formula1>
    </dataValidation>
  </dataValidations>
  <printOptions horizontalCentered="1"/>
  <pageMargins left="0.23622047244094491" right="0.23622047244094491" top="0.55118110236220474" bottom="0.55118110236220474" header="0.31496062992125984" footer="0.31496062992125984"/>
  <pageSetup paperSize="9" scale="96" fitToHeight="3"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2"/>
  <sheetViews>
    <sheetView view="pageBreakPreview" zoomScaleNormal="100" zoomScaleSheetLayoutView="100" workbookViewId="0">
      <selection activeCell="L2" sqref="L2:M2"/>
    </sheetView>
  </sheetViews>
  <sheetFormatPr defaultRowHeight="13.5"/>
  <cols>
    <col min="1" max="30" width="2.375" customWidth="1"/>
    <col min="31" max="31" width="2.5" customWidth="1"/>
    <col min="32" max="37" width="2.375" customWidth="1"/>
    <col min="38" max="38" width="2.625" customWidth="1"/>
    <col min="39" max="39" width="2.375" customWidth="1"/>
    <col min="40" max="44" width="3.25" customWidth="1"/>
    <col min="45" max="62" width="2.375" customWidth="1"/>
  </cols>
  <sheetData>
    <row r="1" spans="1:56" ht="20.25" customHeight="1">
      <c r="A1" s="256" t="s">
        <v>89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40"/>
      <c r="AG1" s="40"/>
      <c r="AH1" s="40"/>
      <c r="AI1" s="40"/>
      <c r="AJ1" s="40"/>
      <c r="AK1" s="40"/>
      <c r="AL1" s="40"/>
      <c r="AN1" s="227" t="s">
        <v>48</v>
      </c>
      <c r="AO1" s="227"/>
      <c r="AP1" s="227"/>
      <c r="AQ1" s="227"/>
      <c r="AR1" s="227"/>
      <c r="AS1" s="227"/>
      <c r="AT1" s="227"/>
      <c r="AU1" s="227"/>
      <c r="AV1" s="227"/>
      <c r="AW1" s="227"/>
      <c r="AX1" s="227" t="s">
        <v>56</v>
      </c>
      <c r="AY1" s="227"/>
      <c r="AZ1" s="227"/>
      <c r="BA1" s="227"/>
      <c r="BB1" s="227"/>
      <c r="BC1" s="227"/>
      <c r="BD1" s="227"/>
    </row>
    <row r="2" spans="1:56" ht="19.5" customHeight="1">
      <c r="K2" s="7" t="s">
        <v>7</v>
      </c>
      <c r="L2" s="376" t="s">
        <v>186</v>
      </c>
      <c r="M2" s="376"/>
      <c r="N2" s="230">
        <f>請求書!$O$6</f>
        <v>0</v>
      </c>
      <c r="O2" s="230"/>
      <c r="P2" s="230" t="s">
        <v>3</v>
      </c>
      <c r="Q2" s="230"/>
      <c r="R2" s="230">
        <f>請求書!$S$6</f>
        <v>0</v>
      </c>
      <c r="S2" s="230"/>
      <c r="T2" s="230" t="s">
        <v>33</v>
      </c>
      <c r="U2" s="230"/>
      <c r="V2" s="8" t="s">
        <v>10</v>
      </c>
      <c r="AN2" s="227" t="s">
        <v>93</v>
      </c>
      <c r="AO2" s="227"/>
      <c r="AP2" s="227"/>
      <c r="AQ2" s="227"/>
      <c r="AR2" s="227"/>
      <c r="AS2" s="227"/>
      <c r="AT2" s="227"/>
      <c r="AU2" s="227"/>
      <c r="AV2" s="227"/>
      <c r="AW2" s="227"/>
      <c r="AX2" s="228">
        <v>25700</v>
      </c>
      <c r="AY2" s="228"/>
      <c r="AZ2" s="228"/>
      <c r="BA2" s="228"/>
      <c r="BB2" s="228"/>
      <c r="BC2" s="228"/>
      <c r="BD2" s="228"/>
    </row>
    <row r="3" spans="1:56" ht="14.25" customHeight="1">
      <c r="L3" s="225" t="s">
        <v>57</v>
      </c>
      <c r="M3" s="225"/>
      <c r="N3" s="225"/>
      <c r="O3" s="225"/>
      <c r="P3" s="225"/>
      <c r="Q3" s="254">
        <f>請求書!H24</f>
        <v>0</v>
      </c>
      <c r="R3" s="254"/>
      <c r="S3" s="254"/>
      <c r="T3" s="254"/>
      <c r="U3" s="254"/>
      <c r="V3" s="254"/>
      <c r="W3" s="254"/>
      <c r="X3" s="254"/>
      <c r="Y3" s="254"/>
      <c r="Z3" s="254"/>
      <c r="AA3" s="254"/>
      <c r="AB3" s="254"/>
      <c r="AC3" s="254"/>
      <c r="AD3" s="254"/>
      <c r="AN3" s="227" t="s">
        <v>55</v>
      </c>
      <c r="AO3" s="227"/>
      <c r="AP3" s="227"/>
      <c r="AQ3" s="227"/>
      <c r="AR3" s="227"/>
      <c r="AS3" s="227"/>
      <c r="AT3" s="227"/>
      <c r="AU3" s="227"/>
      <c r="AV3" s="227"/>
      <c r="AW3" s="227"/>
      <c r="AX3" s="228">
        <v>8700</v>
      </c>
      <c r="AY3" s="228"/>
      <c r="AZ3" s="228"/>
      <c r="BA3" s="228"/>
      <c r="BB3" s="228"/>
      <c r="BC3" s="228"/>
      <c r="BD3" s="228"/>
    </row>
    <row r="4" spans="1:56" ht="14.25" customHeight="1">
      <c r="L4" s="210" t="s">
        <v>91</v>
      </c>
      <c r="M4" s="210"/>
      <c r="N4" s="210"/>
      <c r="O4" s="210"/>
      <c r="P4" s="210"/>
      <c r="Q4" s="210">
        <f>請求書!Z24</f>
        <v>0</v>
      </c>
      <c r="R4" s="210"/>
      <c r="S4" s="210"/>
      <c r="T4" s="210"/>
      <c r="U4" s="210"/>
      <c r="V4" s="210"/>
      <c r="W4" s="210"/>
      <c r="X4" s="210"/>
      <c r="Y4" s="210"/>
      <c r="Z4" s="210"/>
      <c r="AA4" s="210"/>
      <c r="AB4" s="210"/>
      <c r="AC4" s="210"/>
      <c r="AD4" s="210"/>
      <c r="AN4" s="227" t="s">
        <v>49</v>
      </c>
      <c r="AO4" s="227"/>
      <c r="AP4" s="227"/>
      <c r="AQ4" s="227"/>
      <c r="AR4" s="227"/>
      <c r="AS4" s="227"/>
      <c r="AT4" s="227"/>
      <c r="AU4" s="227"/>
      <c r="AV4" s="227"/>
      <c r="AW4" s="227"/>
      <c r="AX4" s="228">
        <v>400</v>
      </c>
      <c r="AY4" s="228"/>
      <c r="AZ4" s="228"/>
      <c r="BA4" s="228"/>
      <c r="BB4" s="228"/>
      <c r="BC4" s="228"/>
      <c r="BD4" s="228"/>
    </row>
    <row r="5" spans="1:56" ht="14.25" customHeight="1">
      <c r="L5" s="210" t="s">
        <v>92</v>
      </c>
      <c r="M5" s="210"/>
      <c r="N5" s="210"/>
      <c r="O5" s="210"/>
      <c r="P5" s="210"/>
      <c r="Q5" s="255">
        <f>請求書!H18</f>
        <v>0</v>
      </c>
      <c r="R5" s="255"/>
      <c r="S5" s="255"/>
      <c r="T5" s="255"/>
      <c r="U5" s="255"/>
      <c r="V5" s="255"/>
      <c r="W5" s="255"/>
      <c r="X5" s="255"/>
      <c r="Y5" s="255"/>
      <c r="Z5" s="255"/>
      <c r="AA5" s="255"/>
      <c r="AB5" s="255"/>
      <c r="AC5" s="255"/>
      <c r="AD5" s="52" t="s">
        <v>94</v>
      </c>
      <c r="AN5" s="49"/>
      <c r="AO5" s="49"/>
      <c r="AP5" s="49"/>
      <c r="AQ5" s="49"/>
      <c r="AR5" s="49"/>
      <c r="AS5" s="49"/>
      <c r="AT5" s="49"/>
      <c r="AU5" s="49"/>
      <c r="AV5" s="49"/>
      <c r="AW5" s="49"/>
      <c r="AX5" s="48"/>
      <c r="AY5" s="48"/>
      <c r="AZ5" s="48"/>
      <c r="BA5" s="48"/>
      <c r="BB5" s="48"/>
      <c r="BC5" s="48"/>
      <c r="BD5" s="48"/>
    </row>
    <row r="6" spans="1:56" ht="14.25" customHeight="1">
      <c r="L6" s="210" t="s">
        <v>48</v>
      </c>
      <c r="M6" s="210"/>
      <c r="N6" s="210"/>
      <c r="O6" s="210"/>
      <c r="P6" s="210"/>
      <c r="Q6" s="261"/>
      <c r="R6" s="261"/>
      <c r="S6" s="261"/>
      <c r="T6" s="261"/>
      <c r="U6" s="261"/>
      <c r="V6" s="261"/>
      <c r="W6" s="261"/>
      <c r="X6" s="261"/>
      <c r="Y6" s="261"/>
      <c r="Z6" s="261"/>
      <c r="AA6" s="261"/>
      <c r="AB6" s="261"/>
      <c r="AC6" s="261"/>
      <c r="AD6" s="261"/>
      <c r="AN6" s="49"/>
      <c r="AO6" s="49"/>
      <c r="AP6" s="49"/>
      <c r="AQ6" s="49"/>
      <c r="AR6" s="49"/>
      <c r="AS6" s="49"/>
      <c r="AT6" s="49"/>
      <c r="AU6" s="49"/>
      <c r="AV6" s="49"/>
      <c r="AW6" s="49"/>
      <c r="AX6" s="48"/>
      <c r="AY6" s="48"/>
      <c r="AZ6" s="48"/>
      <c r="BA6" s="48"/>
      <c r="BB6" s="48"/>
      <c r="BC6" s="48"/>
      <c r="BD6" s="48"/>
    </row>
    <row r="7" spans="1:56" ht="14.25" customHeight="1">
      <c r="B7" t="s">
        <v>90</v>
      </c>
      <c r="N7" s="51"/>
      <c r="O7" s="51"/>
      <c r="T7" s="50"/>
      <c r="U7" s="50"/>
      <c r="V7" s="50"/>
      <c r="W7" s="50"/>
      <c r="X7" s="50"/>
      <c r="Y7" s="52"/>
      <c r="Z7" s="52"/>
      <c r="AA7" s="52"/>
      <c r="AB7" s="52"/>
      <c r="AC7" s="52"/>
      <c r="AD7" s="52"/>
      <c r="AE7" s="52"/>
      <c r="AF7" s="52"/>
      <c r="AG7" s="52"/>
      <c r="AH7" s="52"/>
      <c r="AI7" s="52"/>
      <c r="AJ7" s="52"/>
      <c r="AN7" s="49"/>
      <c r="AO7" s="49"/>
      <c r="AP7" s="49"/>
      <c r="AQ7" s="49"/>
      <c r="AR7" s="49"/>
      <c r="AS7" s="49"/>
      <c r="AT7" s="49"/>
      <c r="AU7" s="49"/>
      <c r="AV7" s="49"/>
      <c r="AW7" s="49"/>
      <c r="AX7" s="48"/>
      <c r="AY7" s="48"/>
      <c r="AZ7" s="48"/>
      <c r="BA7" s="48"/>
      <c r="BB7" s="48"/>
      <c r="BC7" s="48"/>
      <c r="BD7" s="48"/>
    </row>
    <row r="8" spans="1:56" ht="15" customHeight="1">
      <c r="B8" s="258" t="s">
        <v>95</v>
      </c>
      <c r="C8" s="258"/>
      <c r="D8" s="258"/>
      <c r="E8" s="258"/>
      <c r="F8" s="258"/>
      <c r="G8" s="258"/>
      <c r="H8" s="210" t="s">
        <v>96</v>
      </c>
      <c r="I8" s="210"/>
      <c r="J8" s="210"/>
      <c r="K8" s="210"/>
      <c r="L8" s="210"/>
      <c r="N8" s="259" t="s">
        <v>183</v>
      </c>
      <c r="O8" s="259"/>
      <c r="P8" s="259"/>
      <c r="Q8" s="259"/>
      <c r="R8" t="s">
        <v>81</v>
      </c>
      <c r="S8" s="259" t="s">
        <v>184</v>
      </c>
      <c r="T8" s="259"/>
      <c r="U8" s="259"/>
      <c r="V8" s="259"/>
      <c r="AI8" s="52"/>
    </row>
    <row r="9" spans="1:56" ht="15" customHeight="1">
      <c r="B9" s="258" t="s">
        <v>98</v>
      </c>
      <c r="C9" s="258"/>
      <c r="D9" s="258"/>
      <c r="E9" s="258"/>
      <c r="F9" s="258"/>
      <c r="G9" s="258"/>
      <c r="H9" s="258"/>
      <c r="I9" s="258"/>
      <c r="J9" s="258"/>
      <c r="K9" s="258"/>
      <c r="L9" s="258"/>
      <c r="M9" s="258"/>
      <c r="N9" s="258"/>
      <c r="O9" s="29"/>
      <c r="P9" s="30"/>
      <c r="Q9" s="30"/>
      <c r="R9" s="30"/>
    </row>
    <row r="10" spans="1:56" ht="15" customHeight="1">
      <c r="B10" s="210" t="s">
        <v>44</v>
      </c>
      <c r="C10" s="210"/>
      <c r="D10" s="210"/>
      <c r="E10" s="210"/>
      <c r="F10" s="210"/>
      <c r="G10" s="210" t="s">
        <v>51</v>
      </c>
      <c r="H10" s="210"/>
      <c r="I10" s="210"/>
      <c r="J10" s="210"/>
      <c r="K10" s="272"/>
      <c r="L10" s="272"/>
      <c r="M10" s="272"/>
      <c r="N10" s="272"/>
      <c r="O10" t="s">
        <v>22</v>
      </c>
    </row>
    <row r="11" spans="1:56" ht="13.5" customHeight="1">
      <c r="B11" s="207" t="s">
        <v>36</v>
      </c>
      <c r="C11" s="212"/>
      <c r="D11" s="246" t="s">
        <v>11</v>
      </c>
      <c r="E11" s="247"/>
      <c r="F11" s="247"/>
      <c r="G11" s="247"/>
      <c r="H11" s="247"/>
      <c r="I11" s="247"/>
      <c r="J11" s="247"/>
      <c r="K11" s="248"/>
      <c r="L11" s="207" t="s">
        <v>58</v>
      </c>
      <c r="M11" s="208"/>
      <c r="N11" s="208"/>
      <c r="O11" s="208"/>
      <c r="P11" s="212"/>
      <c r="Q11" s="214" t="s">
        <v>74</v>
      </c>
      <c r="R11" s="215"/>
      <c r="S11" s="215"/>
      <c r="T11" s="215"/>
      <c r="U11" s="215"/>
      <c r="V11" s="215"/>
      <c r="W11" s="216"/>
      <c r="X11" s="214" t="s">
        <v>75</v>
      </c>
      <c r="Y11" s="215"/>
      <c r="Z11" s="215"/>
      <c r="AA11" s="215"/>
      <c r="AB11" s="215"/>
      <c r="AC11" s="215"/>
      <c r="AD11" s="216"/>
      <c r="AI11" s="39"/>
    </row>
    <row r="12" spans="1:56">
      <c r="B12" s="188"/>
      <c r="C12" s="191"/>
      <c r="D12" s="188" t="s">
        <v>37</v>
      </c>
      <c r="E12" s="189"/>
      <c r="F12" s="189"/>
      <c r="G12" s="189"/>
      <c r="H12" s="189"/>
      <c r="I12" s="189"/>
      <c r="J12" s="189"/>
      <c r="K12" s="191"/>
      <c r="L12" s="188"/>
      <c r="M12" s="189"/>
      <c r="N12" s="189"/>
      <c r="O12" s="189"/>
      <c r="P12" s="191"/>
      <c r="Q12" s="217"/>
      <c r="R12" s="218"/>
      <c r="S12" s="218"/>
      <c r="T12" s="218"/>
      <c r="U12" s="218"/>
      <c r="V12" s="218"/>
      <c r="W12" s="219"/>
      <c r="X12" s="217"/>
      <c r="Y12" s="218"/>
      <c r="Z12" s="218"/>
      <c r="AA12" s="218"/>
      <c r="AB12" s="218"/>
      <c r="AC12" s="218"/>
      <c r="AD12" s="219"/>
      <c r="AI12" s="39"/>
      <c r="AJ12" s="39"/>
    </row>
    <row r="13" spans="1:56">
      <c r="B13" s="192"/>
      <c r="C13" s="195"/>
      <c r="D13" s="192"/>
      <c r="E13" s="176"/>
      <c r="F13" s="176"/>
      <c r="G13" s="176"/>
      <c r="H13" s="176"/>
      <c r="I13" s="176"/>
      <c r="J13" s="176"/>
      <c r="K13" s="195"/>
      <c r="L13" s="192"/>
      <c r="M13" s="176"/>
      <c r="N13" s="176"/>
      <c r="O13" s="176"/>
      <c r="P13" s="195"/>
      <c r="Q13" s="222" t="s">
        <v>103</v>
      </c>
      <c r="R13" s="223"/>
      <c r="S13" s="223"/>
      <c r="T13" s="223"/>
      <c r="U13" s="223"/>
      <c r="V13" s="223"/>
      <c r="W13" s="223"/>
      <c r="X13" s="223"/>
      <c r="Y13" s="223"/>
      <c r="Z13" s="223"/>
      <c r="AA13" s="223"/>
      <c r="AB13" s="223"/>
      <c r="AC13" s="223"/>
      <c r="AD13" s="224"/>
    </row>
    <row r="14" spans="1:56">
      <c r="B14" s="188">
        <v>1</v>
      </c>
      <c r="C14" s="191"/>
      <c r="D14" s="234"/>
      <c r="E14" s="235"/>
      <c r="F14" s="235"/>
      <c r="G14" s="235"/>
      <c r="H14" s="235"/>
      <c r="I14" s="235"/>
      <c r="J14" s="235"/>
      <c r="K14" s="236"/>
      <c r="L14" s="237" t="str">
        <f>IF(D15="","",$G$10)</f>
        <v/>
      </c>
      <c r="M14" s="238"/>
      <c r="N14" s="238"/>
      <c r="O14" s="238"/>
      <c r="P14" s="239"/>
      <c r="Q14" s="180" t="str">
        <f>IF(D15="","",$K$10)</f>
        <v/>
      </c>
      <c r="R14" s="181"/>
      <c r="S14" s="181"/>
      <c r="T14" s="181"/>
      <c r="U14" s="181"/>
      <c r="V14" s="181"/>
      <c r="W14" s="16" t="s">
        <v>22</v>
      </c>
      <c r="X14" s="180" t="str">
        <f>IF(OR(D15="",$Q$6=""),"",VLOOKUP($Q$6,$AN$2:$BD$4,11,0))</f>
        <v/>
      </c>
      <c r="Y14" s="181"/>
      <c r="Z14" s="181"/>
      <c r="AA14" s="181"/>
      <c r="AB14" s="181"/>
      <c r="AC14" s="181"/>
      <c r="AD14" s="71" t="s">
        <v>22</v>
      </c>
    </row>
    <row r="15" spans="1:56" ht="18.75" customHeight="1">
      <c r="B15" s="192"/>
      <c r="C15" s="195"/>
      <c r="D15" s="242"/>
      <c r="E15" s="243"/>
      <c r="F15" s="243"/>
      <c r="G15" s="243"/>
      <c r="H15" s="243"/>
      <c r="I15" s="243"/>
      <c r="J15" s="243"/>
      <c r="K15" s="244"/>
      <c r="L15" s="240"/>
      <c r="M15" s="209"/>
      <c r="N15" s="209"/>
      <c r="O15" s="209"/>
      <c r="P15" s="241"/>
      <c r="Q15" s="177" t="str">
        <f>IF(D15="","",MIN(Q14,X14))</f>
        <v/>
      </c>
      <c r="R15" s="178"/>
      <c r="S15" s="178"/>
      <c r="T15" s="178"/>
      <c r="U15" s="178"/>
      <c r="V15" s="178"/>
      <c r="W15" s="178"/>
      <c r="X15" s="178"/>
      <c r="Y15" s="178"/>
      <c r="Z15" s="178"/>
      <c r="AA15" s="178"/>
      <c r="AB15" s="178"/>
      <c r="AC15" s="178"/>
      <c r="AD15" s="72" t="s">
        <v>22</v>
      </c>
    </row>
    <row r="16" spans="1:56">
      <c r="B16" s="207">
        <f>B14+1</f>
        <v>2</v>
      </c>
      <c r="C16" s="212"/>
      <c r="D16" s="234"/>
      <c r="E16" s="235"/>
      <c r="F16" s="235"/>
      <c r="G16" s="235"/>
      <c r="H16" s="235"/>
      <c r="I16" s="235"/>
      <c r="J16" s="235"/>
      <c r="K16" s="236"/>
      <c r="L16" s="237" t="str">
        <f>IF(D17="","",$G$10)</f>
        <v/>
      </c>
      <c r="M16" s="238"/>
      <c r="N16" s="238"/>
      <c r="O16" s="238"/>
      <c r="P16" s="239"/>
      <c r="Q16" s="180" t="str">
        <f>IF(D17="","",$K$10)</f>
        <v/>
      </c>
      <c r="R16" s="181"/>
      <c r="S16" s="181"/>
      <c r="T16" s="181"/>
      <c r="U16" s="181"/>
      <c r="V16" s="181"/>
      <c r="W16" s="16" t="s">
        <v>22</v>
      </c>
      <c r="X16" s="180" t="str">
        <f>IF(OR(D17="",$Q$6=""),"",VLOOKUP($Q$6,$AN$2:$BD$4,11,0))</f>
        <v/>
      </c>
      <c r="Y16" s="181"/>
      <c r="Z16" s="181"/>
      <c r="AA16" s="181"/>
      <c r="AB16" s="181"/>
      <c r="AC16" s="181"/>
      <c r="AD16" s="71" t="s">
        <v>22</v>
      </c>
    </row>
    <row r="17" spans="2:30" ht="18.75" customHeight="1">
      <c r="B17" s="192"/>
      <c r="C17" s="195"/>
      <c r="D17" s="242"/>
      <c r="E17" s="243"/>
      <c r="F17" s="243"/>
      <c r="G17" s="243"/>
      <c r="H17" s="243"/>
      <c r="I17" s="243"/>
      <c r="J17" s="243"/>
      <c r="K17" s="244"/>
      <c r="L17" s="240"/>
      <c r="M17" s="209"/>
      <c r="N17" s="209"/>
      <c r="O17" s="209"/>
      <c r="P17" s="241"/>
      <c r="Q17" s="177" t="str">
        <f>IF(D17="","",MIN(Q16,X16))</f>
        <v/>
      </c>
      <c r="R17" s="178"/>
      <c r="S17" s="178"/>
      <c r="T17" s="178"/>
      <c r="U17" s="178"/>
      <c r="V17" s="178"/>
      <c r="W17" s="178"/>
      <c r="X17" s="178"/>
      <c r="Y17" s="178"/>
      <c r="Z17" s="178"/>
      <c r="AA17" s="178"/>
      <c r="AB17" s="178"/>
      <c r="AC17" s="178"/>
      <c r="AD17" s="72" t="s">
        <v>22</v>
      </c>
    </row>
    <row r="18" spans="2:30">
      <c r="B18" s="207">
        <f>B16+1</f>
        <v>3</v>
      </c>
      <c r="C18" s="212"/>
      <c r="D18" s="234"/>
      <c r="E18" s="235"/>
      <c r="F18" s="235"/>
      <c r="G18" s="235"/>
      <c r="H18" s="235"/>
      <c r="I18" s="235"/>
      <c r="J18" s="235"/>
      <c r="K18" s="236"/>
      <c r="L18" s="237" t="str">
        <f>IF(D19="","",$G$10)</f>
        <v/>
      </c>
      <c r="M18" s="238"/>
      <c r="N18" s="238"/>
      <c r="O18" s="238"/>
      <c r="P18" s="239"/>
      <c r="Q18" s="180" t="str">
        <f>IF(D19="","",$K$10)</f>
        <v/>
      </c>
      <c r="R18" s="181"/>
      <c r="S18" s="181"/>
      <c r="T18" s="181"/>
      <c r="U18" s="181"/>
      <c r="V18" s="181"/>
      <c r="W18" s="16" t="s">
        <v>22</v>
      </c>
      <c r="X18" s="180" t="str">
        <f>IF(OR(D19="",$Q$6=""),"",VLOOKUP($Q$6,$AN$2:$BD$4,11,0))</f>
        <v/>
      </c>
      <c r="Y18" s="181"/>
      <c r="Z18" s="181"/>
      <c r="AA18" s="181"/>
      <c r="AB18" s="181"/>
      <c r="AC18" s="181"/>
      <c r="AD18" s="71" t="s">
        <v>22</v>
      </c>
    </row>
    <row r="19" spans="2:30" ht="18.75" customHeight="1">
      <c r="B19" s="192"/>
      <c r="C19" s="195"/>
      <c r="D19" s="242"/>
      <c r="E19" s="243"/>
      <c r="F19" s="243"/>
      <c r="G19" s="243"/>
      <c r="H19" s="243"/>
      <c r="I19" s="243"/>
      <c r="J19" s="243"/>
      <c r="K19" s="244"/>
      <c r="L19" s="240"/>
      <c r="M19" s="209"/>
      <c r="N19" s="209"/>
      <c r="O19" s="209"/>
      <c r="P19" s="241"/>
      <c r="Q19" s="177" t="str">
        <f>IF(D19="","",MIN(Q18,X18))</f>
        <v/>
      </c>
      <c r="R19" s="178"/>
      <c r="S19" s="178"/>
      <c r="T19" s="178"/>
      <c r="U19" s="178"/>
      <c r="V19" s="178"/>
      <c r="W19" s="178"/>
      <c r="X19" s="178"/>
      <c r="Y19" s="178"/>
      <c r="Z19" s="178"/>
      <c r="AA19" s="178"/>
      <c r="AB19" s="178"/>
      <c r="AC19" s="178"/>
      <c r="AD19" s="72" t="s">
        <v>22</v>
      </c>
    </row>
    <row r="20" spans="2:30">
      <c r="B20" s="207">
        <f>B18+1</f>
        <v>4</v>
      </c>
      <c r="C20" s="212"/>
      <c r="D20" s="234"/>
      <c r="E20" s="235"/>
      <c r="F20" s="235"/>
      <c r="G20" s="235"/>
      <c r="H20" s="235"/>
      <c r="I20" s="235"/>
      <c r="J20" s="235"/>
      <c r="K20" s="236"/>
      <c r="L20" s="237" t="str">
        <f>IF(D21="","",$G$10)</f>
        <v/>
      </c>
      <c r="M20" s="238"/>
      <c r="N20" s="238"/>
      <c r="O20" s="238"/>
      <c r="P20" s="239"/>
      <c r="Q20" s="180" t="str">
        <f>IF(D21="","",$K$10)</f>
        <v/>
      </c>
      <c r="R20" s="181"/>
      <c r="S20" s="181"/>
      <c r="T20" s="181"/>
      <c r="U20" s="181"/>
      <c r="V20" s="181"/>
      <c r="W20" s="16" t="s">
        <v>22</v>
      </c>
      <c r="X20" s="180" t="str">
        <f>IF(OR(D21="",$Q$6=""),"",VLOOKUP($Q$6,$AN$2:$BD$4,11,0))</f>
        <v/>
      </c>
      <c r="Y20" s="181"/>
      <c r="Z20" s="181"/>
      <c r="AA20" s="181"/>
      <c r="AB20" s="181"/>
      <c r="AC20" s="181"/>
      <c r="AD20" s="71" t="s">
        <v>22</v>
      </c>
    </row>
    <row r="21" spans="2:30" ht="18.75" customHeight="1">
      <c r="B21" s="192"/>
      <c r="C21" s="195"/>
      <c r="D21" s="242"/>
      <c r="E21" s="243"/>
      <c r="F21" s="243"/>
      <c r="G21" s="243"/>
      <c r="H21" s="243"/>
      <c r="I21" s="243"/>
      <c r="J21" s="243"/>
      <c r="K21" s="244"/>
      <c r="L21" s="240"/>
      <c r="M21" s="209"/>
      <c r="N21" s="209"/>
      <c r="O21" s="209"/>
      <c r="P21" s="241"/>
      <c r="Q21" s="177" t="str">
        <f>IF(D21="","",MIN(Q20,X20))</f>
        <v/>
      </c>
      <c r="R21" s="178"/>
      <c r="S21" s="178"/>
      <c r="T21" s="178"/>
      <c r="U21" s="178"/>
      <c r="V21" s="178"/>
      <c r="W21" s="178"/>
      <c r="X21" s="178"/>
      <c r="Y21" s="178"/>
      <c r="Z21" s="178"/>
      <c r="AA21" s="178"/>
      <c r="AB21" s="178"/>
      <c r="AC21" s="178"/>
      <c r="AD21" s="72" t="s">
        <v>22</v>
      </c>
    </row>
    <row r="22" spans="2:30">
      <c r="B22" s="207">
        <f>B20+1</f>
        <v>5</v>
      </c>
      <c r="C22" s="212"/>
      <c r="D22" s="234"/>
      <c r="E22" s="235"/>
      <c r="F22" s="235"/>
      <c r="G22" s="235"/>
      <c r="H22" s="235"/>
      <c r="I22" s="235"/>
      <c r="J22" s="235"/>
      <c r="K22" s="236"/>
      <c r="L22" s="237" t="str">
        <f>IF(D23="","",$G$10)</f>
        <v/>
      </c>
      <c r="M22" s="238"/>
      <c r="N22" s="238"/>
      <c r="O22" s="238"/>
      <c r="P22" s="239"/>
      <c r="Q22" s="180" t="str">
        <f>IF(D23="","",$K$10)</f>
        <v/>
      </c>
      <c r="R22" s="181"/>
      <c r="S22" s="181"/>
      <c r="T22" s="181"/>
      <c r="U22" s="181"/>
      <c r="V22" s="181"/>
      <c r="W22" s="16" t="s">
        <v>22</v>
      </c>
      <c r="X22" s="180" t="str">
        <f>IF(OR(D23="",$Q$6=""),"",VLOOKUP($Q$6,$AN$2:$BD$4,11,0))</f>
        <v/>
      </c>
      <c r="Y22" s="181"/>
      <c r="Z22" s="181"/>
      <c r="AA22" s="181"/>
      <c r="AB22" s="181"/>
      <c r="AC22" s="181"/>
      <c r="AD22" s="71" t="s">
        <v>22</v>
      </c>
    </row>
    <row r="23" spans="2:30" ht="18.75" customHeight="1">
      <c r="B23" s="192"/>
      <c r="C23" s="195"/>
      <c r="D23" s="242"/>
      <c r="E23" s="243"/>
      <c r="F23" s="243"/>
      <c r="G23" s="243"/>
      <c r="H23" s="243"/>
      <c r="I23" s="243"/>
      <c r="J23" s="243"/>
      <c r="K23" s="244"/>
      <c r="L23" s="240"/>
      <c r="M23" s="209"/>
      <c r="N23" s="209"/>
      <c r="O23" s="209"/>
      <c r="P23" s="241"/>
      <c r="Q23" s="177" t="str">
        <f>IF(D23="","",MIN(Q22,X22))</f>
        <v/>
      </c>
      <c r="R23" s="178"/>
      <c r="S23" s="178"/>
      <c r="T23" s="178"/>
      <c r="U23" s="178"/>
      <c r="V23" s="178"/>
      <c r="W23" s="178"/>
      <c r="X23" s="178"/>
      <c r="Y23" s="178"/>
      <c r="Z23" s="178"/>
      <c r="AA23" s="178"/>
      <c r="AB23" s="178"/>
      <c r="AC23" s="178"/>
      <c r="AD23" s="72" t="s">
        <v>22</v>
      </c>
    </row>
    <row r="24" spans="2:30">
      <c r="B24" s="207">
        <f>B22+1</f>
        <v>6</v>
      </c>
      <c r="C24" s="212"/>
      <c r="D24" s="234"/>
      <c r="E24" s="235"/>
      <c r="F24" s="235"/>
      <c r="G24" s="235"/>
      <c r="H24" s="235"/>
      <c r="I24" s="235"/>
      <c r="J24" s="235"/>
      <c r="K24" s="236"/>
      <c r="L24" s="237" t="str">
        <f>IF(D25="","",$G$10)</f>
        <v/>
      </c>
      <c r="M24" s="238"/>
      <c r="N24" s="238"/>
      <c r="O24" s="238"/>
      <c r="P24" s="239"/>
      <c r="Q24" s="180" t="str">
        <f>IF(D25="","",$K$10)</f>
        <v/>
      </c>
      <c r="R24" s="181"/>
      <c r="S24" s="181"/>
      <c r="T24" s="181"/>
      <c r="U24" s="181"/>
      <c r="V24" s="181"/>
      <c r="W24" s="16" t="s">
        <v>22</v>
      </c>
      <c r="X24" s="180" t="str">
        <f>IF(OR(D25="",$Q$6=""),"",VLOOKUP($Q$6,$AN$2:$BD$4,11,0))</f>
        <v/>
      </c>
      <c r="Y24" s="181"/>
      <c r="Z24" s="181"/>
      <c r="AA24" s="181"/>
      <c r="AB24" s="181"/>
      <c r="AC24" s="181"/>
      <c r="AD24" s="71" t="s">
        <v>22</v>
      </c>
    </row>
    <row r="25" spans="2:30" ht="18.75" customHeight="1">
      <c r="B25" s="192"/>
      <c r="C25" s="195"/>
      <c r="D25" s="242"/>
      <c r="E25" s="243"/>
      <c r="F25" s="243"/>
      <c r="G25" s="243"/>
      <c r="H25" s="243"/>
      <c r="I25" s="243"/>
      <c r="J25" s="243"/>
      <c r="K25" s="244"/>
      <c r="L25" s="240"/>
      <c r="M25" s="209"/>
      <c r="N25" s="209"/>
      <c r="O25" s="209"/>
      <c r="P25" s="241"/>
      <c r="Q25" s="177" t="str">
        <f>IF(D25="","",MIN(Q24,X24))</f>
        <v/>
      </c>
      <c r="R25" s="178"/>
      <c r="S25" s="178"/>
      <c r="T25" s="178"/>
      <c r="U25" s="178"/>
      <c r="V25" s="178"/>
      <c r="W25" s="178"/>
      <c r="X25" s="178"/>
      <c r="Y25" s="178"/>
      <c r="Z25" s="178"/>
      <c r="AA25" s="178"/>
      <c r="AB25" s="178"/>
      <c r="AC25" s="178"/>
      <c r="AD25" s="72" t="s">
        <v>22</v>
      </c>
    </row>
    <row r="26" spans="2:30">
      <c r="B26" s="207">
        <f>B24+1</f>
        <v>7</v>
      </c>
      <c r="C26" s="212"/>
      <c r="D26" s="234"/>
      <c r="E26" s="235"/>
      <c r="F26" s="235"/>
      <c r="G26" s="235"/>
      <c r="H26" s="235"/>
      <c r="I26" s="235"/>
      <c r="J26" s="235"/>
      <c r="K26" s="236"/>
      <c r="L26" s="237" t="str">
        <f>IF(D27="","",$G$10)</f>
        <v/>
      </c>
      <c r="M26" s="238"/>
      <c r="N26" s="238"/>
      <c r="O26" s="238"/>
      <c r="P26" s="239"/>
      <c r="Q26" s="180" t="str">
        <f>IF(D27="","",$K$10)</f>
        <v/>
      </c>
      <c r="R26" s="181"/>
      <c r="S26" s="181"/>
      <c r="T26" s="181"/>
      <c r="U26" s="181"/>
      <c r="V26" s="181"/>
      <c r="W26" s="16" t="s">
        <v>22</v>
      </c>
      <c r="X26" s="180" t="str">
        <f>IF(OR(D27="",$Q$6=""),"",VLOOKUP($Q$6,$AN$2:$BD$4,11,0))</f>
        <v/>
      </c>
      <c r="Y26" s="181"/>
      <c r="Z26" s="181"/>
      <c r="AA26" s="181"/>
      <c r="AB26" s="181"/>
      <c r="AC26" s="181"/>
      <c r="AD26" s="71" t="s">
        <v>22</v>
      </c>
    </row>
    <row r="27" spans="2:30" ht="18.75" customHeight="1">
      <c r="B27" s="192"/>
      <c r="C27" s="195"/>
      <c r="D27" s="242"/>
      <c r="E27" s="243"/>
      <c r="F27" s="243"/>
      <c r="G27" s="243"/>
      <c r="H27" s="243"/>
      <c r="I27" s="243"/>
      <c r="J27" s="243"/>
      <c r="K27" s="244"/>
      <c r="L27" s="240"/>
      <c r="M27" s="209"/>
      <c r="N27" s="209"/>
      <c r="O27" s="209"/>
      <c r="P27" s="241"/>
      <c r="Q27" s="177" t="str">
        <f>IF(D27="","",MIN(Q26,X26))</f>
        <v/>
      </c>
      <c r="R27" s="178"/>
      <c r="S27" s="178"/>
      <c r="T27" s="178"/>
      <c r="U27" s="178"/>
      <c r="V27" s="178"/>
      <c r="W27" s="178"/>
      <c r="X27" s="178"/>
      <c r="Y27" s="178"/>
      <c r="Z27" s="178"/>
      <c r="AA27" s="178"/>
      <c r="AB27" s="178"/>
      <c r="AC27" s="178"/>
      <c r="AD27" s="72" t="s">
        <v>22</v>
      </c>
    </row>
    <row r="28" spans="2:30">
      <c r="B28" s="207">
        <f>B26+1</f>
        <v>8</v>
      </c>
      <c r="C28" s="212"/>
      <c r="D28" s="234"/>
      <c r="E28" s="235"/>
      <c r="F28" s="235"/>
      <c r="G28" s="235"/>
      <c r="H28" s="235"/>
      <c r="I28" s="235"/>
      <c r="J28" s="235"/>
      <c r="K28" s="236"/>
      <c r="L28" s="237" t="str">
        <f>IF(D29="","",$G$10)</f>
        <v/>
      </c>
      <c r="M28" s="238"/>
      <c r="N28" s="238"/>
      <c r="O28" s="238"/>
      <c r="P28" s="239"/>
      <c r="Q28" s="180" t="str">
        <f>IF(D29="","",$K$10)</f>
        <v/>
      </c>
      <c r="R28" s="181"/>
      <c r="S28" s="181"/>
      <c r="T28" s="181"/>
      <c r="U28" s="181"/>
      <c r="V28" s="181"/>
      <c r="W28" s="16" t="s">
        <v>22</v>
      </c>
      <c r="X28" s="180" t="str">
        <f>IF(OR(D29="",$Q$6=""),"",VLOOKUP($Q$6,$AN$2:$BD$4,11,0))</f>
        <v/>
      </c>
      <c r="Y28" s="181"/>
      <c r="Z28" s="181"/>
      <c r="AA28" s="181"/>
      <c r="AB28" s="181"/>
      <c r="AC28" s="181"/>
      <c r="AD28" s="71" t="s">
        <v>22</v>
      </c>
    </row>
    <row r="29" spans="2:30" ht="18.75" customHeight="1">
      <c r="B29" s="192"/>
      <c r="C29" s="195"/>
      <c r="D29" s="242"/>
      <c r="E29" s="243"/>
      <c r="F29" s="243"/>
      <c r="G29" s="243"/>
      <c r="H29" s="243"/>
      <c r="I29" s="243"/>
      <c r="J29" s="243"/>
      <c r="K29" s="244"/>
      <c r="L29" s="240"/>
      <c r="M29" s="209"/>
      <c r="N29" s="209"/>
      <c r="O29" s="209"/>
      <c r="P29" s="241"/>
      <c r="Q29" s="177" t="str">
        <f>IF(D29="","",MIN(Q28,X28))</f>
        <v/>
      </c>
      <c r="R29" s="178"/>
      <c r="S29" s="178"/>
      <c r="T29" s="178"/>
      <c r="U29" s="178"/>
      <c r="V29" s="178"/>
      <c r="W29" s="178"/>
      <c r="X29" s="178"/>
      <c r="Y29" s="178"/>
      <c r="Z29" s="178"/>
      <c r="AA29" s="178"/>
      <c r="AB29" s="178"/>
      <c r="AC29" s="178"/>
      <c r="AD29" s="72" t="s">
        <v>22</v>
      </c>
    </row>
    <row r="30" spans="2:30">
      <c r="B30" s="207">
        <f>B28+1</f>
        <v>9</v>
      </c>
      <c r="C30" s="212"/>
      <c r="D30" s="234"/>
      <c r="E30" s="235"/>
      <c r="F30" s="235"/>
      <c r="G30" s="235"/>
      <c r="H30" s="235"/>
      <c r="I30" s="235"/>
      <c r="J30" s="235"/>
      <c r="K30" s="236"/>
      <c r="L30" s="237" t="str">
        <f>IF(D31="","",$G$10)</f>
        <v/>
      </c>
      <c r="M30" s="238"/>
      <c r="N30" s="238"/>
      <c r="O30" s="238"/>
      <c r="P30" s="239"/>
      <c r="Q30" s="180" t="str">
        <f>IF(D31="","",$K$10)</f>
        <v/>
      </c>
      <c r="R30" s="181"/>
      <c r="S30" s="181"/>
      <c r="T30" s="181"/>
      <c r="U30" s="181"/>
      <c r="V30" s="181"/>
      <c r="W30" s="16" t="s">
        <v>22</v>
      </c>
      <c r="X30" s="180" t="str">
        <f>IF(OR(D31="",$Q$6=""),"",VLOOKUP($Q$6,$AN$2:$BD$4,11,0))</f>
        <v/>
      </c>
      <c r="Y30" s="181"/>
      <c r="Z30" s="181"/>
      <c r="AA30" s="181"/>
      <c r="AB30" s="181"/>
      <c r="AC30" s="181"/>
      <c r="AD30" s="71" t="s">
        <v>22</v>
      </c>
    </row>
    <row r="31" spans="2:30" ht="18.75" customHeight="1">
      <c r="B31" s="192"/>
      <c r="C31" s="195"/>
      <c r="D31" s="242"/>
      <c r="E31" s="243"/>
      <c r="F31" s="243"/>
      <c r="G31" s="243"/>
      <c r="H31" s="243"/>
      <c r="I31" s="243"/>
      <c r="J31" s="243"/>
      <c r="K31" s="244"/>
      <c r="L31" s="240"/>
      <c r="M31" s="209"/>
      <c r="N31" s="209"/>
      <c r="O31" s="209"/>
      <c r="P31" s="241"/>
      <c r="Q31" s="177" t="str">
        <f>IF(D31="","",MIN(Q30,X30))</f>
        <v/>
      </c>
      <c r="R31" s="178"/>
      <c r="S31" s="178"/>
      <c r="T31" s="178"/>
      <c r="U31" s="178"/>
      <c r="V31" s="178"/>
      <c r="W31" s="178"/>
      <c r="X31" s="178"/>
      <c r="Y31" s="178"/>
      <c r="Z31" s="178"/>
      <c r="AA31" s="178"/>
      <c r="AB31" s="178"/>
      <c r="AC31" s="178"/>
      <c r="AD31" s="72" t="s">
        <v>22</v>
      </c>
    </row>
    <row r="32" spans="2:30">
      <c r="B32" s="207">
        <f>B30+1</f>
        <v>10</v>
      </c>
      <c r="C32" s="212"/>
      <c r="D32" s="234"/>
      <c r="E32" s="235"/>
      <c r="F32" s="235"/>
      <c r="G32" s="235"/>
      <c r="H32" s="235"/>
      <c r="I32" s="235"/>
      <c r="J32" s="235"/>
      <c r="K32" s="236"/>
      <c r="L32" s="262" t="str">
        <f>IF(D33="","",$G$10)</f>
        <v/>
      </c>
      <c r="M32" s="263"/>
      <c r="N32" s="263"/>
      <c r="O32" s="263"/>
      <c r="P32" s="264"/>
      <c r="Q32" s="268" t="str">
        <f>IF(D33="","",$K$10)</f>
        <v/>
      </c>
      <c r="R32" s="269"/>
      <c r="S32" s="269"/>
      <c r="T32" s="269"/>
      <c r="U32" s="269"/>
      <c r="V32" s="269"/>
      <c r="W32" s="74" t="s">
        <v>22</v>
      </c>
      <c r="X32" s="268" t="str">
        <f>IF(OR(D33="",$Q$6=""),"",VLOOKUP($Q$6,$AN$2:$BD$4,11,0))</f>
        <v/>
      </c>
      <c r="Y32" s="269"/>
      <c r="Z32" s="269"/>
      <c r="AA32" s="269"/>
      <c r="AB32" s="269"/>
      <c r="AC32" s="269"/>
      <c r="AD32" s="71" t="s">
        <v>22</v>
      </c>
    </row>
    <row r="33" spans="2:30" ht="18.75" customHeight="1">
      <c r="B33" s="192"/>
      <c r="C33" s="195"/>
      <c r="D33" s="242"/>
      <c r="E33" s="243"/>
      <c r="F33" s="243"/>
      <c r="G33" s="243"/>
      <c r="H33" s="243"/>
      <c r="I33" s="243"/>
      <c r="J33" s="243"/>
      <c r="K33" s="244"/>
      <c r="L33" s="265"/>
      <c r="M33" s="266"/>
      <c r="N33" s="266"/>
      <c r="O33" s="266"/>
      <c r="P33" s="267"/>
      <c r="Q33" s="270" t="str">
        <f>IF(D33="","",MIN(Q32,X32))</f>
        <v/>
      </c>
      <c r="R33" s="271"/>
      <c r="S33" s="271"/>
      <c r="T33" s="271"/>
      <c r="U33" s="271"/>
      <c r="V33" s="271"/>
      <c r="W33" s="271"/>
      <c r="X33" s="271"/>
      <c r="Y33" s="271"/>
      <c r="Z33" s="271"/>
      <c r="AA33" s="271"/>
      <c r="AB33" s="271"/>
      <c r="AC33" s="271"/>
      <c r="AD33" s="72" t="s">
        <v>22</v>
      </c>
    </row>
    <row r="34" spans="2:30">
      <c r="B34" s="207">
        <f>B32+1</f>
        <v>11</v>
      </c>
      <c r="C34" s="212"/>
      <c r="D34" s="234"/>
      <c r="E34" s="235"/>
      <c r="F34" s="235"/>
      <c r="G34" s="235"/>
      <c r="H34" s="235"/>
      <c r="I34" s="235"/>
      <c r="J34" s="235"/>
      <c r="K34" s="236"/>
      <c r="L34" s="262" t="str">
        <f>IF(D35="","",$G$10)</f>
        <v/>
      </c>
      <c r="M34" s="263"/>
      <c r="N34" s="263"/>
      <c r="O34" s="263"/>
      <c r="P34" s="264"/>
      <c r="Q34" s="268" t="str">
        <f>IF(D35="","",$K$10)</f>
        <v/>
      </c>
      <c r="R34" s="269"/>
      <c r="S34" s="269"/>
      <c r="T34" s="269"/>
      <c r="U34" s="269"/>
      <c r="V34" s="269"/>
      <c r="W34" s="74" t="s">
        <v>22</v>
      </c>
      <c r="X34" s="268" t="str">
        <f>IF(OR(D35="",$Q$6=""),"",VLOOKUP($Q$6,$AN$2:$BD$4,11,0))</f>
        <v/>
      </c>
      <c r="Y34" s="269"/>
      <c r="Z34" s="269"/>
      <c r="AA34" s="269"/>
      <c r="AB34" s="269"/>
      <c r="AC34" s="269"/>
      <c r="AD34" s="71" t="s">
        <v>22</v>
      </c>
    </row>
    <row r="35" spans="2:30" ht="18.75" customHeight="1">
      <c r="B35" s="192"/>
      <c r="C35" s="195"/>
      <c r="D35" s="242"/>
      <c r="E35" s="243"/>
      <c r="F35" s="243"/>
      <c r="G35" s="243"/>
      <c r="H35" s="243"/>
      <c r="I35" s="243"/>
      <c r="J35" s="243"/>
      <c r="K35" s="244"/>
      <c r="L35" s="265"/>
      <c r="M35" s="266"/>
      <c r="N35" s="266"/>
      <c r="O35" s="266"/>
      <c r="P35" s="267"/>
      <c r="Q35" s="270" t="str">
        <f>IF(D35="","",MIN(Q34,X34))</f>
        <v/>
      </c>
      <c r="R35" s="271"/>
      <c r="S35" s="271"/>
      <c r="T35" s="271"/>
      <c r="U35" s="271"/>
      <c r="V35" s="271"/>
      <c r="W35" s="271"/>
      <c r="X35" s="271"/>
      <c r="Y35" s="271"/>
      <c r="Z35" s="271"/>
      <c r="AA35" s="271"/>
      <c r="AB35" s="271"/>
      <c r="AC35" s="271"/>
      <c r="AD35" s="72" t="s">
        <v>22</v>
      </c>
    </row>
    <row r="36" spans="2:30">
      <c r="B36" s="207">
        <f>B34+1</f>
        <v>12</v>
      </c>
      <c r="C36" s="212"/>
      <c r="D36" s="234"/>
      <c r="E36" s="235"/>
      <c r="F36" s="235"/>
      <c r="G36" s="235"/>
      <c r="H36" s="235"/>
      <c r="I36" s="235"/>
      <c r="J36" s="235"/>
      <c r="K36" s="236"/>
      <c r="L36" s="237" t="str">
        <f>IF(D37="","",$G$10)</f>
        <v/>
      </c>
      <c r="M36" s="238"/>
      <c r="N36" s="238"/>
      <c r="O36" s="238"/>
      <c r="P36" s="239"/>
      <c r="Q36" s="180" t="str">
        <f>IF(D37="","",$K$10)</f>
        <v/>
      </c>
      <c r="R36" s="181"/>
      <c r="S36" s="181"/>
      <c r="T36" s="181"/>
      <c r="U36" s="181"/>
      <c r="V36" s="181"/>
      <c r="W36" s="16" t="s">
        <v>22</v>
      </c>
      <c r="X36" s="180" t="str">
        <f>IF(OR(D37="",$Q$6=""),"",VLOOKUP($Q$6,$AN$2:$BD$4,11,0))</f>
        <v/>
      </c>
      <c r="Y36" s="181"/>
      <c r="Z36" s="181"/>
      <c r="AA36" s="181"/>
      <c r="AB36" s="181"/>
      <c r="AC36" s="181"/>
      <c r="AD36" s="71" t="s">
        <v>22</v>
      </c>
    </row>
    <row r="37" spans="2:30" ht="18.75" customHeight="1">
      <c r="B37" s="192"/>
      <c r="C37" s="195"/>
      <c r="D37" s="242"/>
      <c r="E37" s="243"/>
      <c r="F37" s="243"/>
      <c r="G37" s="243"/>
      <c r="H37" s="243"/>
      <c r="I37" s="243"/>
      <c r="J37" s="243"/>
      <c r="K37" s="244"/>
      <c r="L37" s="240"/>
      <c r="M37" s="209"/>
      <c r="N37" s="209"/>
      <c r="O37" s="209"/>
      <c r="P37" s="241"/>
      <c r="Q37" s="177" t="str">
        <f>IF(D37="","",MIN(Q36,X36))</f>
        <v/>
      </c>
      <c r="R37" s="178"/>
      <c r="S37" s="178"/>
      <c r="T37" s="178"/>
      <c r="U37" s="178"/>
      <c r="V37" s="178"/>
      <c r="W37" s="178"/>
      <c r="X37" s="178"/>
      <c r="Y37" s="178"/>
      <c r="Z37" s="178"/>
      <c r="AA37" s="178"/>
      <c r="AB37" s="178"/>
      <c r="AC37" s="178"/>
      <c r="AD37" s="72" t="s">
        <v>22</v>
      </c>
    </row>
    <row r="38" spans="2:30">
      <c r="B38" s="207">
        <f>B36+1</f>
        <v>13</v>
      </c>
      <c r="C38" s="212"/>
      <c r="D38" s="234"/>
      <c r="E38" s="235"/>
      <c r="F38" s="235"/>
      <c r="G38" s="235"/>
      <c r="H38" s="235"/>
      <c r="I38" s="235"/>
      <c r="J38" s="235"/>
      <c r="K38" s="236"/>
      <c r="L38" s="237" t="str">
        <f>IF(D39="","",$G$10)</f>
        <v/>
      </c>
      <c r="M38" s="238"/>
      <c r="N38" s="238"/>
      <c r="O38" s="238"/>
      <c r="P38" s="239"/>
      <c r="Q38" s="180" t="str">
        <f>IF(D39="","",$K$10)</f>
        <v/>
      </c>
      <c r="R38" s="181"/>
      <c r="S38" s="181"/>
      <c r="T38" s="181"/>
      <c r="U38" s="181"/>
      <c r="V38" s="181"/>
      <c r="W38" s="16" t="s">
        <v>22</v>
      </c>
      <c r="X38" s="180" t="str">
        <f>IF(OR(D39="",$Q$6=""),"",VLOOKUP($Q$6,$AN$2:$BD$4,11,0))</f>
        <v/>
      </c>
      <c r="Y38" s="181"/>
      <c r="Z38" s="181"/>
      <c r="AA38" s="181"/>
      <c r="AB38" s="181"/>
      <c r="AC38" s="181"/>
      <c r="AD38" s="71" t="s">
        <v>22</v>
      </c>
    </row>
    <row r="39" spans="2:30" ht="18.75" customHeight="1">
      <c r="B39" s="192"/>
      <c r="C39" s="195"/>
      <c r="D39" s="242"/>
      <c r="E39" s="243"/>
      <c r="F39" s="243"/>
      <c r="G39" s="243"/>
      <c r="H39" s="243"/>
      <c r="I39" s="243"/>
      <c r="J39" s="243"/>
      <c r="K39" s="244"/>
      <c r="L39" s="240"/>
      <c r="M39" s="209"/>
      <c r="N39" s="209"/>
      <c r="O39" s="209"/>
      <c r="P39" s="241"/>
      <c r="Q39" s="177" t="str">
        <f>IF(D39="","",MIN(Q38,X38))</f>
        <v/>
      </c>
      <c r="R39" s="178"/>
      <c r="S39" s="178"/>
      <c r="T39" s="178"/>
      <c r="U39" s="178"/>
      <c r="V39" s="178"/>
      <c r="W39" s="178"/>
      <c r="X39" s="178"/>
      <c r="Y39" s="178"/>
      <c r="Z39" s="178"/>
      <c r="AA39" s="178"/>
      <c r="AB39" s="178"/>
      <c r="AC39" s="178"/>
      <c r="AD39" s="72" t="s">
        <v>22</v>
      </c>
    </row>
    <row r="40" spans="2:30">
      <c r="B40" s="207">
        <f>B38+1</f>
        <v>14</v>
      </c>
      <c r="C40" s="212"/>
      <c r="D40" s="234"/>
      <c r="E40" s="235"/>
      <c r="F40" s="235"/>
      <c r="G40" s="235"/>
      <c r="H40" s="235"/>
      <c r="I40" s="235"/>
      <c r="J40" s="235"/>
      <c r="K40" s="236"/>
      <c r="L40" s="237" t="str">
        <f>IF(D41="","",$G$10)</f>
        <v/>
      </c>
      <c r="M40" s="238"/>
      <c r="N40" s="238"/>
      <c r="O40" s="238"/>
      <c r="P40" s="239"/>
      <c r="Q40" s="180" t="str">
        <f>IF(D41="","",$K$10)</f>
        <v/>
      </c>
      <c r="R40" s="181"/>
      <c r="S40" s="181"/>
      <c r="T40" s="181"/>
      <c r="U40" s="181"/>
      <c r="V40" s="181"/>
      <c r="W40" s="16" t="s">
        <v>22</v>
      </c>
      <c r="X40" s="180" t="str">
        <f>IF(OR(D41="",$Q$6=""),"",VLOOKUP($Q$6,$AN$2:$BD$4,11,0))</f>
        <v/>
      </c>
      <c r="Y40" s="181"/>
      <c r="Z40" s="181"/>
      <c r="AA40" s="181"/>
      <c r="AB40" s="181"/>
      <c r="AC40" s="181"/>
      <c r="AD40" s="71" t="s">
        <v>22</v>
      </c>
    </row>
    <row r="41" spans="2:30" ht="18.75" customHeight="1">
      <c r="B41" s="192"/>
      <c r="C41" s="195"/>
      <c r="D41" s="242"/>
      <c r="E41" s="243"/>
      <c r="F41" s="243"/>
      <c r="G41" s="243"/>
      <c r="H41" s="243"/>
      <c r="I41" s="243"/>
      <c r="J41" s="243"/>
      <c r="K41" s="244"/>
      <c r="L41" s="240"/>
      <c r="M41" s="209"/>
      <c r="N41" s="209"/>
      <c r="O41" s="209"/>
      <c r="P41" s="241"/>
      <c r="Q41" s="177" t="str">
        <f>IF(D41="","",MIN(Q40,X40))</f>
        <v/>
      </c>
      <c r="R41" s="178"/>
      <c r="S41" s="178"/>
      <c r="T41" s="178"/>
      <c r="U41" s="178"/>
      <c r="V41" s="178"/>
      <c r="W41" s="178"/>
      <c r="X41" s="178"/>
      <c r="Y41" s="178"/>
      <c r="Z41" s="178"/>
      <c r="AA41" s="178"/>
      <c r="AB41" s="178"/>
      <c r="AC41" s="178"/>
      <c r="AD41" s="72" t="s">
        <v>22</v>
      </c>
    </row>
    <row r="42" spans="2:30">
      <c r="B42" s="207">
        <f>B40+1</f>
        <v>15</v>
      </c>
      <c r="C42" s="212"/>
      <c r="D42" s="234"/>
      <c r="E42" s="235"/>
      <c r="F42" s="235"/>
      <c r="G42" s="235"/>
      <c r="H42" s="235"/>
      <c r="I42" s="235"/>
      <c r="J42" s="235"/>
      <c r="K42" s="236"/>
      <c r="L42" s="237" t="str">
        <f>IF(D43="","",$G$10)</f>
        <v/>
      </c>
      <c r="M42" s="238"/>
      <c r="N42" s="238"/>
      <c r="O42" s="238"/>
      <c r="P42" s="239"/>
      <c r="Q42" s="180" t="str">
        <f>IF(D43="","",$K$10)</f>
        <v/>
      </c>
      <c r="R42" s="181"/>
      <c r="S42" s="181"/>
      <c r="T42" s="181"/>
      <c r="U42" s="181"/>
      <c r="V42" s="181"/>
      <c r="W42" s="16" t="s">
        <v>22</v>
      </c>
      <c r="X42" s="180" t="str">
        <f>IF(OR(D43="",$Q$6=""),"",VLOOKUP($Q$6,$AN$2:$BD$4,11,0))</f>
        <v/>
      </c>
      <c r="Y42" s="181"/>
      <c r="Z42" s="181"/>
      <c r="AA42" s="181"/>
      <c r="AB42" s="181"/>
      <c r="AC42" s="181"/>
      <c r="AD42" s="71" t="s">
        <v>22</v>
      </c>
    </row>
    <row r="43" spans="2:30" ht="18.75" customHeight="1">
      <c r="B43" s="192"/>
      <c r="C43" s="195"/>
      <c r="D43" s="242"/>
      <c r="E43" s="243"/>
      <c r="F43" s="243"/>
      <c r="G43" s="243"/>
      <c r="H43" s="243"/>
      <c r="I43" s="243"/>
      <c r="J43" s="243"/>
      <c r="K43" s="244"/>
      <c r="L43" s="240"/>
      <c r="M43" s="209"/>
      <c r="N43" s="209"/>
      <c r="O43" s="209"/>
      <c r="P43" s="241"/>
      <c r="Q43" s="177" t="str">
        <f>IF(D43="","",MIN(Q42,X42))</f>
        <v/>
      </c>
      <c r="R43" s="178"/>
      <c r="S43" s="178"/>
      <c r="T43" s="178"/>
      <c r="U43" s="178"/>
      <c r="V43" s="178"/>
      <c r="W43" s="178"/>
      <c r="X43" s="178"/>
      <c r="Y43" s="178"/>
      <c r="Z43" s="178"/>
      <c r="AA43" s="178"/>
      <c r="AB43" s="178"/>
      <c r="AC43" s="178"/>
      <c r="AD43" s="72" t="s">
        <v>22</v>
      </c>
    </row>
    <row r="44" spans="2:30">
      <c r="B44" s="207">
        <f>B42+1</f>
        <v>16</v>
      </c>
      <c r="C44" s="212"/>
      <c r="D44" s="234"/>
      <c r="E44" s="235"/>
      <c r="F44" s="235"/>
      <c r="G44" s="235"/>
      <c r="H44" s="235"/>
      <c r="I44" s="235"/>
      <c r="J44" s="235"/>
      <c r="K44" s="236"/>
      <c r="L44" s="237" t="str">
        <f>IF(D45="","",$G$10)</f>
        <v/>
      </c>
      <c r="M44" s="238"/>
      <c r="N44" s="238"/>
      <c r="O44" s="238"/>
      <c r="P44" s="239"/>
      <c r="Q44" s="180" t="str">
        <f>IF(D45="","",$K$10)</f>
        <v/>
      </c>
      <c r="R44" s="181"/>
      <c r="S44" s="181"/>
      <c r="T44" s="181"/>
      <c r="U44" s="181"/>
      <c r="V44" s="181"/>
      <c r="W44" s="16" t="s">
        <v>22</v>
      </c>
      <c r="X44" s="180" t="str">
        <f>IF(OR(D45="",$Q$6=""),"",VLOOKUP($Q$6,$AN$2:$BD$4,11,0))</f>
        <v/>
      </c>
      <c r="Y44" s="181"/>
      <c r="Z44" s="181"/>
      <c r="AA44" s="181"/>
      <c r="AB44" s="181"/>
      <c r="AC44" s="181"/>
      <c r="AD44" s="71" t="s">
        <v>22</v>
      </c>
    </row>
    <row r="45" spans="2:30" ht="18.75" customHeight="1">
      <c r="B45" s="192"/>
      <c r="C45" s="195"/>
      <c r="D45" s="242"/>
      <c r="E45" s="243"/>
      <c r="F45" s="243"/>
      <c r="G45" s="243"/>
      <c r="H45" s="243"/>
      <c r="I45" s="243"/>
      <c r="J45" s="243"/>
      <c r="K45" s="244"/>
      <c r="L45" s="240"/>
      <c r="M45" s="209"/>
      <c r="N45" s="209"/>
      <c r="O45" s="209"/>
      <c r="P45" s="241"/>
      <c r="Q45" s="177" t="str">
        <f>IF(D45="","",MIN(Q44,X44))</f>
        <v/>
      </c>
      <c r="R45" s="178"/>
      <c r="S45" s="178"/>
      <c r="T45" s="178"/>
      <c r="U45" s="178"/>
      <c r="V45" s="178"/>
      <c r="W45" s="178"/>
      <c r="X45" s="178"/>
      <c r="Y45" s="178"/>
      <c r="Z45" s="178"/>
      <c r="AA45" s="178"/>
      <c r="AB45" s="178"/>
      <c r="AC45" s="178"/>
      <c r="AD45" s="72" t="s">
        <v>22</v>
      </c>
    </row>
    <row r="46" spans="2:30">
      <c r="B46" s="207">
        <f>B44+1</f>
        <v>17</v>
      </c>
      <c r="C46" s="212"/>
      <c r="D46" s="234"/>
      <c r="E46" s="235"/>
      <c r="F46" s="235"/>
      <c r="G46" s="235"/>
      <c r="H46" s="235"/>
      <c r="I46" s="235"/>
      <c r="J46" s="235"/>
      <c r="K46" s="236"/>
      <c r="L46" s="237" t="str">
        <f>IF(D47="","",$G$10)</f>
        <v/>
      </c>
      <c r="M46" s="238"/>
      <c r="N46" s="238"/>
      <c r="O46" s="238"/>
      <c r="P46" s="239"/>
      <c r="Q46" s="180" t="str">
        <f>IF(D47="","",$K$10)</f>
        <v/>
      </c>
      <c r="R46" s="181"/>
      <c r="S46" s="181"/>
      <c r="T46" s="181"/>
      <c r="U46" s="181"/>
      <c r="V46" s="181"/>
      <c r="W46" s="16" t="s">
        <v>22</v>
      </c>
      <c r="X46" s="180" t="str">
        <f>IF(OR(D47="",$Q$6=""),"",VLOOKUP($Q$6,$AN$2:$BD$4,11,0))</f>
        <v/>
      </c>
      <c r="Y46" s="181"/>
      <c r="Z46" s="181"/>
      <c r="AA46" s="181"/>
      <c r="AB46" s="181"/>
      <c r="AC46" s="181"/>
      <c r="AD46" s="71" t="s">
        <v>22</v>
      </c>
    </row>
    <row r="47" spans="2:30" ht="18.75" customHeight="1">
      <c r="B47" s="192"/>
      <c r="C47" s="195"/>
      <c r="D47" s="242"/>
      <c r="E47" s="243"/>
      <c r="F47" s="243"/>
      <c r="G47" s="243"/>
      <c r="H47" s="243"/>
      <c r="I47" s="243"/>
      <c r="J47" s="243"/>
      <c r="K47" s="244"/>
      <c r="L47" s="240"/>
      <c r="M47" s="209"/>
      <c r="N47" s="209"/>
      <c r="O47" s="209"/>
      <c r="P47" s="241"/>
      <c r="Q47" s="177" t="str">
        <f>IF(D47="","",MIN(Q46,X46))</f>
        <v/>
      </c>
      <c r="R47" s="178"/>
      <c r="S47" s="178"/>
      <c r="T47" s="178"/>
      <c r="U47" s="178"/>
      <c r="V47" s="178"/>
      <c r="W47" s="178"/>
      <c r="X47" s="178"/>
      <c r="Y47" s="178"/>
      <c r="Z47" s="178"/>
      <c r="AA47" s="178"/>
      <c r="AB47" s="178"/>
      <c r="AC47" s="178"/>
      <c r="AD47" s="72" t="s">
        <v>22</v>
      </c>
    </row>
    <row r="48" spans="2:30">
      <c r="B48" s="207">
        <f>B46+1</f>
        <v>18</v>
      </c>
      <c r="C48" s="212"/>
      <c r="D48" s="234"/>
      <c r="E48" s="235"/>
      <c r="F48" s="235"/>
      <c r="G48" s="235"/>
      <c r="H48" s="235"/>
      <c r="I48" s="235"/>
      <c r="J48" s="235"/>
      <c r="K48" s="236"/>
      <c r="L48" s="237" t="str">
        <f>IF(D49="","",$G$10)</f>
        <v/>
      </c>
      <c r="M48" s="238"/>
      <c r="N48" s="238"/>
      <c r="O48" s="238"/>
      <c r="P48" s="239"/>
      <c r="Q48" s="180" t="str">
        <f>IF(D49="","",$K$10)</f>
        <v/>
      </c>
      <c r="R48" s="181"/>
      <c r="S48" s="181"/>
      <c r="T48" s="181"/>
      <c r="U48" s="181"/>
      <c r="V48" s="181"/>
      <c r="W48" s="16" t="s">
        <v>22</v>
      </c>
      <c r="X48" s="180" t="str">
        <f>IF(OR(D49="",$Q$6=""),"",VLOOKUP($Q$6,$AN$2:$BD$4,11,0))</f>
        <v/>
      </c>
      <c r="Y48" s="181"/>
      <c r="Z48" s="181"/>
      <c r="AA48" s="181"/>
      <c r="AB48" s="181"/>
      <c r="AC48" s="181"/>
      <c r="AD48" s="71" t="s">
        <v>22</v>
      </c>
    </row>
    <row r="49" spans="1:58" ht="18.75" customHeight="1">
      <c r="B49" s="192"/>
      <c r="C49" s="195"/>
      <c r="D49" s="242"/>
      <c r="E49" s="243"/>
      <c r="F49" s="243"/>
      <c r="G49" s="243"/>
      <c r="H49" s="243"/>
      <c r="I49" s="243"/>
      <c r="J49" s="243"/>
      <c r="K49" s="244"/>
      <c r="L49" s="240"/>
      <c r="M49" s="209"/>
      <c r="N49" s="209"/>
      <c r="O49" s="209"/>
      <c r="P49" s="241"/>
      <c r="Q49" s="177" t="str">
        <f>IF(D49="","",MIN(Q48,X48))</f>
        <v/>
      </c>
      <c r="R49" s="178"/>
      <c r="S49" s="178"/>
      <c r="T49" s="178"/>
      <c r="U49" s="178"/>
      <c r="V49" s="178"/>
      <c r="W49" s="178"/>
      <c r="X49" s="178"/>
      <c r="Y49" s="178"/>
      <c r="Z49" s="178"/>
      <c r="AA49" s="178"/>
      <c r="AB49" s="178"/>
      <c r="AC49" s="178"/>
      <c r="AD49" s="72" t="s">
        <v>22</v>
      </c>
    </row>
    <row r="50" spans="1:58">
      <c r="B50" s="207">
        <f>B48+1</f>
        <v>19</v>
      </c>
      <c r="C50" s="212"/>
      <c r="D50" s="234"/>
      <c r="E50" s="235"/>
      <c r="F50" s="235"/>
      <c r="G50" s="235"/>
      <c r="H50" s="235"/>
      <c r="I50" s="235"/>
      <c r="J50" s="235"/>
      <c r="K50" s="236"/>
      <c r="L50" s="237" t="str">
        <f>IF(D51="","",$G$10)</f>
        <v/>
      </c>
      <c r="M50" s="238"/>
      <c r="N50" s="238"/>
      <c r="O50" s="238"/>
      <c r="P50" s="239"/>
      <c r="Q50" s="180" t="str">
        <f>IF(D51="","",$K$10)</f>
        <v/>
      </c>
      <c r="R50" s="181"/>
      <c r="S50" s="181"/>
      <c r="T50" s="181"/>
      <c r="U50" s="181"/>
      <c r="V50" s="181"/>
      <c r="W50" s="16" t="s">
        <v>22</v>
      </c>
      <c r="X50" s="180" t="str">
        <f>IF(OR(D51="",$Q$6=""),"",VLOOKUP($Q$6,$AN$2:$BD$4,11,0))</f>
        <v/>
      </c>
      <c r="Y50" s="181"/>
      <c r="Z50" s="181"/>
      <c r="AA50" s="181"/>
      <c r="AB50" s="181"/>
      <c r="AC50" s="181"/>
      <c r="AD50" s="71" t="s">
        <v>22</v>
      </c>
    </row>
    <row r="51" spans="1:58" ht="18.75" customHeight="1">
      <c r="B51" s="192"/>
      <c r="C51" s="195"/>
      <c r="D51" s="242"/>
      <c r="E51" s="243"/>
      <c r="F51" s="243"/>
      <c r="G51" s="243"/>
      <c r="H51" s="243"/>
      <c r="I51" s="243"/>
      <c r="J51" s="243"/>
      <c r="K51" s="244"/>
      <c r="L51" s="240"/>
      <c r="M51" s="209"/>
      <c r="N51" s="209"/>
      <c r="O51" s="209"/>
      <c r="P51" s="241"/>
      <c r="Q51" s="177" t="str">
        <f>IF(D51="","",MIN(Q50,X50))</f>
        <v/>
      </c>
      <c r="R51" s="178"/>
      <c r="S51" s="178"/>
      <c r="T51" s="178"/>
      <c r="U51" s="178"/>
      <c r="V51" s="178"/>
      <c r="W51" s="178"/>
      <c r="X51" s="178"/>
      <c r="Y51" s="178"/>
      <c r="Z51" s="178"/>
      <c r="AA51" s="178"/>
      <c r="AB51" s="178"/>
      <c r="AC51" s="178"/>
      <c r="AD51" s="72" t="s">
        <v>22</v>
      </c>
    </row>
    <row r="52" spans="1:58">
      <c r="B52" s="207">
        <f>B50+1</f>
        <v>20</v>
      </c>
      <c r="C52" s="212"/>
      <c r="D52" s="234"/>
      <c r="E52" s="235"/>
      <c r="F52" s="235"/>
      <c r="G52" s="235"/>
      <c r="H52" s="235"/>
      <c r="I52" s="235"/>
      <c r="J52" s="235"/>
      <c r="K52" s="236"/>
      <c r="L52" s="237" t="str">
        <f>IF(D53="","",$G$10)</f>
        <v/>
      </c>
      <c r="M52" s="238"/>
      <c r="N52" s="238"/>
      <c r="O52" s="238"/>
      <c r="P52" s="239"/>
      <c r="Q52" s="180" t="str">
        <f>IF(D53="","",$K$10)</f>
        <v/>
      </c>
      <c r="R52" s="181"/>
      <c r="S52" s="181"/>
      <c r="T52" s="181"/>
      <c r="U52" s="181"/>
      <c r="V52" s="181"/>
      <c r="W52" s="16" t="s">
        <v>22</v>
      </c>
      <c r="X52" s="180" t="str">
        <f>IF(OR(D53="",$Q$6=""),"",VLOOKUP($Q$6,$AN$2:$BD$4,11,0))</f>
        <v/>
      </c>
      <c r="Y52" s="181"/>
      <c r="Z52" s="181"/>
      <c r="AA52" s="181"/>
      <c r="AB52" s="181"/>
      <c r="AC52" s="181"/>
      <c r="AD52" s="71" t="s">
        <v>22</v>
      </c>
    </row>
    <row r="53" spans="1:58" ht="18.75" customHeight="1" thickBot="1">
      <c r="B53" s="192"/>
      <c r="C53" s="195"/>
      <c r="D53" s="242"/>
      <c r="E53" s="243"/>
      <c r="F53" s="243"/>
      <c r="G53" s="243"/>
      <c r="H53" s="243"/>
      <c r="I53" s="243"/>
      <c r="J53" s="243"/>
      <c r="K53" s="244"/>
      <c r="L53" s="240"/>
      <c r="M53" s="209"/>
      <c r="N53" s="209"/>
      <c r="O53" s="209"/>
      <c r="P53" s="241"/>
      <c r="Q53" s="177" t="str">
        <f>IF(D53="","",MIN(Q52,X52))</f>
        <v/>
      </c>
      <c r="R53" s="178"/>
      <c r="S53" s="178"/>
      <c r="T53" s="178"/>
      <c r="U53" s="178"/>
      <c r="V53" s="178"/>
      <c r="W53" s="178"/>
      <c r="X53" s="178"/>
      <c r="Y53" s="178"/>
      <c r="Z53" s="178"/>
      <c r="AA53" s="178"/>
      <c r="AB53" s="178"/>
      <c r="AC53" s="178"/>
      <c r="AD53" s="72" t="s">
        <v>22</v>
      </c>
    </row>
    <row r="54" spans="1:58" ht="26.25" customHeight="1" thickBot="1">
      <c r="J54" s="173" t="s">
        <v>80</v>
      </c>
      <c r="K54" s="174"/>
      <c r="L54" s="174">
        <f>B14</f>
        <v>1</v>
      </c>
      <c r="M54" s="174"/>
      <c r="N54" s="28" t="s">
        <v>81</v>
      </c>
      <c r="O54" s="174">
        <f>B52</f>
        <v>20</v>
      </c>
      <c r="P54" s="175"/>
      <c r="Q54" s="173" t="s">
        <v>68</v>
      </c>
      <c r="R54" s="174"/>
      <c r="S54" s="174"/>
      <c r="T54" s="174"/>
      <c r="U54" s="175"/>
      <c r="V54" s="245">
        <f>SUM(Q15,Q17,Q19,Q21,Q23,Q25,Q27,Q29,Q31,Q33,Q35,Q37,Q39,Q41,Q43,Q45,Q47,Q49,Q51,Q53)</f>
        <v>0</v>
      </c>
      <c r="W54" s="245"/>
      <c r="X54" s="245"/>
      <c r="Y54" s="245"/>
      <c r="Z54" s="245"/>
      <c r="AA54" s="245"/>
      <c r="AB54" s="245"/>
      <c r="AC54" s="245"/>
      <c r="AD54" s="73" t="s">
        <v>22</v>
      </c>
    </row>
    <row r="55" spans="1:58" ht="20.25" customHeight="1">
      <c r="A55" s="256" t="s">
        <v>89</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40"/>
      <c r="AG55" s="40"/>
      <c r="AH55" s="40"/>
      <c r="AI55" s="40"/>
      <c r="AJ55" s="40"/>
      <c r="AK55" s="40"/>
      <c r="AL55" s="40"/>
      <c r="AM55" s="23"/>
      <c r="AN55" s="189"/>
      <c r="AO55" s="189"/>
      <c r="AP55" s="189"/>
      <c r="AQ55" s="189"/>
      <c r="AR55" s="189"/>
      <c r="AS55" s="189"/>
      <c r="AT55" s="189"/>
      <c r="AU55" s="189"/>
      <c r="AV55" s="189"/>
      <c r="AW55" s="189"/>
      <c r="AX55" s="189"/>
      <c r="AY55" s="189"/>
      <c r="AZ55" s="189"/>
      <c r="BA55" s="189"/>
      <c r="BB55" s="189"/>
      <c r="BC55" s="189"/>
      <c r="BD55" s="189"/>
      <c r="BE55" s="23"/>
      <c r="BF55" s="23"/>
    </row>
    <row r="56" spans="1:58" ht="19.5" customHeight="1">
      <c r="K56" s="7" t="s">
        <v>7</v>
      </c>
      <c r="L56" s="257" t="str">
        <f>IF($L$2="","",$L$2)</f>
        <v>令和</v>
      </c>
      <c r="M56" s="257"/>
      <c r="N56" s="230">
        <f>$N$2</f>
        <v>0</v>
      </c>
      <c r="O56" s="230"/>
      <c r="P56" s="230" t="s">
        <v>3</v>
      </c>
      <c r="Q56" s="230"/>
      <c r="R56" s="230">
        <f>$R$2</f>
        <v>0</v>
      </c>
      <c r="S56" s="230"/>
      <c r="T56" s="230" t="s">
        <v>33</v>
      </c>
      <c r="U56" s="230"/>
      <c r="V56" s="8" t="s">
        <v>10</v>
      </c>
      <c r="AM56" s="23"/>
      <c r="AN56" s="189"/>
      <c r="AO56" s="189"/>
      <c r="AP56" s="189"/>
      <c r="AQ56" s="189"/>
      <c r="AR56" s="189"/>
      <c r="AS56" s="189"/>
      <c r="AT56" s="189"/>
      <c r="AU56" s="189"/>
      <c r="AV56" s="189"/>
      <c r="AW56" s="189"/>
      <c r="AX56" s="178"/>
      <c r="AY56" s="178"/>
      <c r="AZ56" s="178"/>
      <c r="BA56" s="178"/>
      <c r="BB56" s="178"/>
      <c r="BC56" s="178"/>
      <c r="BD56" s="178"/>
      <c r="BE56" s="23"/>
      <c r="BF56" s="23"/>
    </row>
    <row r="57" spans="1:58" ht="14.25" customHeight="1">
      <c r="L57" s="225" t="s">
        <v>57</v>
      </c>
      <c r="M57" s="225"/>
      <c r="N57" s="225"/>
      <c r="O57" s="225"/>
      <c r="P57" s="225"/>
      <c r="Q57" s="254">
        <f>$Q$3</f>
        <v>0</v>
      </c>
      <c r="R57" s="254"/>
      <c r="S57" s="254"/>
      <c r="T57" s="254"/>
      <c r="U57" s="254"/>
      <c r="V57" s="254"/>
      <c r="W57" s="254"/>
      <c r="X57" s="254"/>
      <c r="Y57" s="254"/>
      <c r="Z57" s="254"/>
      <c r="AA57" s="254"/>
      <c r="AB57" s="254"/>
      <c r="AC57" s="254"/>
      <c r="AD57" s="254"/>
      <c r="AM57" s="23"/>
      <c r="AN57" s="189"/>
      <c r="AO57" s="189"/>
      <c r="AP57" s="189"/>
      <c r="AQ57" s="189"/>
      <c r="AR57" s="189"/>
      <c r="AS57" s="189"/>
      <c r="AT57" s="189"/>
      <c r="AU57" s="189"/>
      <c r="AV57" s="189"/>
      <c r="AW57" s="189"/>
      <c r="AX57" s="178"/>
      <c r="AY57" s="178"/>
      <c r="AZ57" s="178"/>
      <c r="BA57" s="178"/>
      <c r="BB57" s="178"/>
      <c r="BC57" s="178"/>
      <c r="BD57" s="178"/>
      <c r="BE57" s="23"/>
      <c r="BF57" s="23"/>
    </row>
    <row r="58" spans="1:58" ht="14.25" customHeight="1">
      <c r="L58" s="210" t="s">
        <v>91</v>
      </c>
      <c r="M58" s="210"/>
      <c r="N58" s="210"/>
      <c r="O58" s="210"/>
      <c r="P58" s="210"/>
      <c r="Q58" s="210">
        <f>$Q$4</f>
        <v>0</v>
      </c>
      <c r="R58" s="210"/>
      <c r="S58" s="210"/>
      <c r="T58" s="210"/>
      <c r="U58" s="210"/>
      <c r="V58" s="210"/>
      <c r="W58" s="210"/>
      <c r="X58" s="210"/>
      <c r="Y58" s="210"/>
      <c r="Z58" s="210"/>
      <c r="AA58" s="210"/>
      <c r="AB58" s="210"/>
      <c r="AC58" s="210"/>
      <c r="AD58" s="210"/>
      <c r="AM58" s="23"/>
      <c r="AN58" s="189"/>
      <c r="AO58" s="189"/>
      <c r="AP58" s="189"/>
      <c r="AQ58" s="189"/>
      <c r="AR58" s="189"/>
      <c r="AS58" s="189"/>
      <c r="AT58" s="189"/>
      <c r="AU58" s="189"/>
      <c r="AV58" s="189"/>
      <c r="AW58" s="189"/>
      <c r="AX58" s="178"/>
      <c r="AY58" s="178"/>
      <c r="AZ58" s="178"/>
      <c r="BA58" s="178"/>
      <c r="BB58" s="178"/>
      <c r="BC58" s="178"/>
      <c r="BD58" s="178"/>
      <c r="BE58" s="23"/>
      <c r="BF58" s="23"/>
    </row>
    <row r="59" spans="1:58" ht="14.25" customHeight="1">
      <c r="B59" s="69"/>
      <c r="C59" s="69"/>
      <c r="D59" s="69"/>
      <c r="E59" s="69"/>
      <c r="F59" s="69"/>
      <c r="G59" s="69"/>
      <c r="H59" s="69"/>
      <c r="I59" s="69"/>
      <c r="J59" s="69"/>
      <c r="K59" s="69"/>
      <c r="L59" s="249" t="s">
        <v>92</v>
      </c>
      <c r="M59" s="249"/>
      <c r="N59" s="249"/>
      <c r="O59" s="249"/>
      <c r="P59" s="249"/>
      <c r="Q59" s="255">
        <f>$Q$5</f>
        <v>0</v>
      </c>
      <c r="R59" s="255"/>
      <c r="S59" s="255"/>
      <c r="T59" s="255"/>
      <c r="U59" s="255"/>
      <c r="V59" s="255"/>
      <c r="W59" s="255"/>
      <c r="X59" s="255"/>
      <c r="Y59" s="255"/>
      <c r="Z59" s="255"/>
      <c r="AA59" s="255"/>
      <c r="AB59" s="255"/>
      <c r="AC59" s="255"/>
      <c r="AD59" s="58" t="s">
        <v>94</v>
      </c>
      <c r="AM59" s="23"/>
      <c r="AN59" s="56"/>
      <c r="AO59" s="56"/>
      <c r="AP59" s="56"/>
      <c r="AQ59" s="56"/>
      <c r="AR59" s="56"/>
      <c r="AS59" s="56"/>
      <c r="AT59" s="56"/>
      <c r="AU59" s="56"/>
      <c r="AV59" s="56"/>
      <c r="AW59" s="56"/>
      <c r="AX59" s="55"/>
      <c r="AY59" s="55"/>
      <c r="AZ59" s="55"/>
      <c r="BA59" s="55"/>
      <c r="BB59" s="55"/>
      <c r="BC59" s="55"/>
      <c r="BD59" s="55"/>
      <c r="BE59" s="23"/>
      <c r="BF59" s="23"/>
    </row>
    <row r="60" spans="1:58" ht="14.25" customHeight="1">
      <c r="B60" s="69"/>
      <c r="C60" s="69"/>
      <c r="D60" s="69"/>
      <c r="E60" s="69"/>
      <c r="F60" s="69"/>
      <c r="G60" s="69"/>
      <c r="H60" s="69"/>
      <c r="I60" s="69"/>
      <c r="J60" s="69"/>
      <c r="K60" s="69"/>
      <c r="L60" s="249" t="s">
        <v>48</v>
      </c>
      <c r="M60" s="249"/>
      <c r="N60" s="249"/>
      <c r="O60" s="249"/>
      <c r="P60" s="249"/>
      <c r="Q60" s="250">
        <f>$Q$6</f>
        <v>0</v>
      </c>
      <c r="R60" s="250"/>
      <c r="S60" s="250"/>
      <c r="T60" s="250"/>
      <c r="U60" s="250"/>
      <c r="V60" s="250"/>
      <c r="W60" s="250"/>
      <c r="X60" s="250"/>
      <c r="Y60" s="250"/>
      <c r="Z60" s="250"/>
      <c r="AA60" s="250"/>
      <c r="AB60" s="250"/>
      <c r="AC60" s="250"/>
      <c r="AD60" s="250"/>
      <c r="AM60" s="23"/>
      <c r="AN60" s="56"/>
      <c r="AO60" s="56"/>
      <c r="AP60" s="56"/>
      <c r="AQ60" s="56"/>
      <c r="AR60" s="56"/>
      <c r="AS60" s="56"/>
      <c r="AT60" s="56"/>
      <c r="AU60" s="56"/>
      <c r="AV60" s="56"/>
      <c r="AW60" s="56"/>
      <c r="AX60" s="55"/>
      <c r="AY60" s="55"/>
      <c r="AZ60" s="55"/>
      <c r="BA60" s="55"/>
      <c r="BB60" s="55"/>
      <c r="BC60" s="55"/>
      <c r="BD60" s="55"/>
      <c r="BE60" s="23"/>
      <c r="BF60" s="23"/>
    </row>
    <row r="61" spans="1:58" ht="14.25" customHeight="1">
      <c r="B61" s="69" t="s">
        <v>90</v>
      </c>
      <c r="C61" s="69"/>
      <c r="D61" s="69"/>
      <c r="E61" s="69"/>
      <c r="F61" s="69"/>
      <c r="G61" s="69"/>
      <c r="H61" s="69"/>
      <c r="I61" s="69"/>
      <c r="J61" s="69"/>
      <c r="K61" s="69"/>
      <c r="L61" s="69"/>
      <c r="M61" s="69"/>
      <c r="N61" s="57"/>
      <c r="O61" s="57"/>
      <c r="P61" s="69"/>
      <c r="Q61" s="69"/>
      <c r="R61" s="69"/>
      <c r="S61" s="69"/>
      <c r="T61" s="70"/>
      <c r="U61" s="70"/>
      <c r="V61" s="70"/>
      <c r="W61" s="70"/>
      <c r="X61" s="70"/>
      <c r="Y61" s="58"/>
      <c r="Z61" s="58"/>
      <c r="AA61" s="58"/>
      <c r="AB61" s="58"/>
      <c r="AC61" s="58"/>
      <c r="AD61" s="58"/>
      <c r="AE61" s="58"/>
      <c r="AF61" s="58"/>
      <c r="AG61" s="58"/>
      <c r="AH61" s="58"/>
      <c r="AI61" s="58"/>
      <c r="AJ61" s="58"/>
      <c r="AM61" s="23"/>
      <c r="AN61" s="56"/>
      <c r="AO61" s="56"/>
      <c r="AP61" s="56"/>
      <c r="AQ61" s="56"/>
      <c r="AR61" s="56"/>
      <c r="AS61" s="56"/>
      <c r="AT61" s="56"/>
      <c r="AU61" s="56"/>
      <c r="AV61" s="56"/>
      <c r="AW61" s="56"/>
      <c r="AX61" s="55"/>
      <c r="AY61" s="55"/>
      <c r="AZ61" s="55"/>
      <c r="BA61" s="55"/>
      <c r="BB61" s="55"/>
      <c r="BC61" s="55"/>
      <c r="BD61" s="55"/>
      <c r="BE61" s="23"/>
      <c r="BF61" s="23"/>
    </row>
    <row r="62" spans="1:58" ht="15" customHeight="1">
      <c r="B62" s="251" t="s">
        <v>95</v>
      </c>
      <c r="C62" s="251"/>
      <c r="D62" s="251"/>
      <c r="E62" s="251"/>
      <c r="F62" s="251"/>
      <c r="G62" s="251"/>
      <c r="H62" s="249" t="s">
        <v>96</v>
      </c>
      <c r="I62" s="249"/>
      <c r="J62" s="249"/>
      <c r="K62" s="249"/>
      <c r="L62" s="249"/>
      <c r="M62" s="69"/>
      <c r="N62" s="252" t="str">
        <f>$N$8</f>
        <v>午前○時</v>
      </c>
      <c r="O62" s="252"/>
      <c r="P62" s="252"/>
      <c r="Q62" s="252"/>
      <c r="R62" s="69" t="s">
        <v>81</v>
      </c>
      <c r="S62" s="252" t="str">
        <f>$S$8</f>
        <v>午後○時</v>
      </c>
      <c r="T62" s="252"/>
      <c r="U62" s="252"/>
      <c r="V62" s="252"/>
      <c r="W62" s="69"/>
      <c r="X62" s="69"/>
      <c r="Y62" s="69"/>
      <c r="Z62" s="69"/>
      <c r="AA62" s="69"/>
      <c r="AB62" s="69"/>
      <c r="AC62" s="69"/>
      <c r="AD62" s="69"/>
      <c r="AI62" s="58"/>
    </row>
    <row r="63" spans="1:58" ht="15" customHeight="1">
      <c r="B63" s="251" t="s">
        <v>98</v>
      </c>
      <c r="C63" s="251"/>
      <c r="D63" s="251"/>
      <c r="E63" s="251"/>
      <c r="F63" s="251"/>
      <c r="G63" s="251"/>
      <c r="H63" s="251"/>
      <c r="I63" s="251"/>
      <c r="J63" s="251"/>
      <c r="K63" s="251"/>
      <c r="L63" s="251"/>
      <c r="M63" s="251"/>
      <c r="N63" s="251"/>
      <c r="O63" s="29"/>
      <c r="P63" s="30"/>
      <c r="Q63" s="30"/>
      <c r="R63" s="30"/>
      <c r="S63" s="69"/>
      <c r="T63" s="69"/>
      <c r="U63" s="69"/>
      <c r="V63" s="69"/>
      <c r="W63" s="69"/>
      <c r="X63" s="69"/>
      <c r="Y63" s="69"/>
      <c r="Z63" s="69"/>
      <c r="AA63" s="69"/>
      <c r="AB63" s="69"/>
      <c r="AC63" s="69"/>
      <c r="AD63" s="69"/>
    </row>
    <row r="64" spans="1:58" ht="15" customHeight="1">
      <c r="B64" s="249" t="s">
        <v>44</v>
      </c>
      <c r="C64" s="249"/>
      <c r="D64" s="249"/>
      <c r="E64" s="249"/>
      <c r="F64" s="249"/>
      <c r="G64" s="210" t="s">
        <v>51</v>
      </c>
      <c r="H64" s="210"/>
      <c r="I64" s="210"/>
      <c r="J64" s="210"/>
      <c r="K64" s="253">
        <f>$K$10</f>
        <v>0</v>
      </c>
      <c r="L64" s="253"/>
      <c r="M64" s="253"/>
      <c r="N64" s="253"/>
      <c r="O64" s="69" t="s">
        <v>22</v>
      </c>
      <c r="P64" s="69"/>
      <c r="Q64" s="69"/>
      <c r="R64" s="69"/>
      <c r="S64" s="69"/>
      <c r="T64" s="69"/>
      <c r="U64" s="69"/>
      <c r="V64" s="69"/>
      <c r="W64" s="69"/>
      <c r="X64" s="69"/>
      <c r="Y64" s="69"/>
      <c r="Z64" s="69"/>
      <c r="AA64" s="69"/>
      <c r="AB64" s="69"/>
      <c r="AC64" s="69"/>
      <c r="AD64" s="69"/>
    </row>
    <row r="65" spans="2:36" ht="13.5" customHeight="1">
      <c r="B65" s="207" t="s">
        <v>36</v>
      </c>
      <c r="C65" s="212"/>
      <c r="D65" s="246" t="s">
        <v>11</v>
      </c>
      <c r="E65" s="247"/>
      <c r="F65" s="247"/>
      <c r="G65" s="247"/>
      <c r="H65" s="247"/>
      <c r="I65" s="247"/>
      <c r="J65" s="247"/>
      <c r="K65" s="248"/>
      <c r="L65" s="207" t="s">
        <v>58</v>
      </c>
      <c r="M65" s="208"/>
      <c r="N65" s="208"/>
      <c r="O65" s="208"/>
      <c r="P65" s="212"/>
      <c r="Q65" s="214" t="s">
        <v>74</v>
      </c>
      <c r="R65" s="215"/>
      <c r="S65" s="215"/>
      <c r="T65" s="215"/>
      <c r="U65" s="215"/>
      <c r="V65" s="215"/>
      <c r="W65" s="216"/>
      <c r="X65" s="214" t="s">
        <v>75</v>
      </c>
      <c r="Y65" s="215"/>
      <c r="Z65" s="215"/>
      <c r="AA65" s="215"/>
      <c r="AB65" s="215"/>
      <c r="AC65" s="215"/>
      <c r="AD65" s="216"/>
      <c r="AI65" s="39"/>
    </row>
    <row r="66" spans="2:36">
      <c r="B66" s="188"/>
      <c r="C66" s="191"/>
      <c r="D66" s="188" t="s">
        <v>37</v>
      </c>
      <c r="E66" s="189"/>
      <c r="F66" s="189"/>
      <c r="G66" s="189"/>
      <c r="H66" s="189"/>
      <c r="I66" s="189"/>
      <c r="J66" s="189"/>
      <c r="K66" s="191"/>
      <c r="L66" s="188"/>
      <c r="M66" s="189"/>
      <c r="N66" s="189"/>
      <c r="O66" s="189"/>
      <c r="P66" s="191"/>
      <c r="Q66" s="217"/>
      <c r="R66" s="218"/>
      <c r="S66" s="218"/>
      <c r="T66" s="218"/>
      <c r="U66" s="218"/>
      <c r="V66" s="218"/>
      <c r="W66" s="219"/>
      <c r="X66" s="217"/>
      <c r="Y66" s="218"/>
      <c r="Z66" s="218"/>
      <c r="AA66" s="218"/>
      <c r="AB66" s="218"/>
      <c r="AC66" s="218"/>
      <c r="AD66" s="219"/>
      <c r="AI66" s="39"/>
      <c r="AJ66" s="39"/>
    </row>
    <row r="67" spans="2:36">
      <c r="B67" s="192"/>
      <c r="C67" s="195"/>
      <c r="D67" s="192"/>
      <c r="E67" s="176"/>
      <c r="F67" s="176"/>
      <c r="G67" s="176"/>
      <c r="H67" s="176"/>
      <c r="I67" s="176"/>
      <c r="J67" s="176"/>
      <c r="K67" s="195"/>
      <c r="L67" s="192"/>
      <c r="M67" s="176"/>
      <c r="N67" s="176"/>
      <c r="O67" s="176"/>
      <c r="P67" s="195"/>
      <c r="Q67" s="222" t="s">
        <v>103</v>
      </c>
      <c r="R67" s="223"/>
      <c r="S67" s="223"/>
      <c r="T67" s="223"/>
      <c r="U67" s="223"/>
      <c r="V67" s="223"/>
      <c r="W67" s="223"/>
      <c r="X67" s="223"/>
      <c r="Y67" s="223"/>
      <c r="Z67" s="223"/>
      <c r="AA67" s="223"/>
      <c r="AB67" s="223"/>
      <c r="AC67" s="223"/>
      <c r="AD67" s="224"/>
    </row>
    <row r="68" spans="2:36">
      <c r="B68" s="188">
        <v>21</v>
      </c>
      <c r="C68" s="191"/>
      <c r="D68" s="234"/>
      <c r="E68" s="235"/>
      <c r="F68" s="235"/>
      <c r="G68" s="235"/>
      <c r="H68" s="235"/>
      <c r="I68" s="235"/>
      <c r="J68" s="235"/>
      <c r="K68" s="236"/>
      <c r="L68" s="237" t="str">
        <f>IF(D69="","",$G$10)</f>
        <v/>
      </c>
      <c r="M68" s="238"/>
      <c r="N68" s="238"/>
      <c r="O68" s="238"/>
      <c r="P68" s="239"/>
      <c r="Q68" s="180" t="str">
        <f>IF(D69="","",$K$10)</f>
        <v/>
      </c>
      <c r="R68" s="181"/>
      <c r="S68" s="181"/>
      <c r="T68" s="181"/>
      <c r="U68" s="181"/>
      <c r="V68" s="181"/>
      <c r="W68" s="16" t="s">
        <v>22</v>
      </c>
      <c r="X68" s="180" t="str">
        <f>IF(OR(D69="",$Q$6=""),"",VLOOKUP($Q$6,$AN$2:$BD$4,11,0))</f>
        <v/>
      </c>
      <c r="Y68" s="181"/>
      <c r="Z68" s="181"/>
      <c r="AA68" s="181"/>
      <c r="AB68" s="181"/>
      <c r="AC68" s="181"/>
      <c r="AD68" s="71" t="s">
        <v>22</v>
      </c>
    </row>
    <row r="69" spans="2:36" ht="18.75" customHeight="1">
      <c r="B69" s="192"/>
      <c r="C69" s="195"/>
      <c r="D69" s="242"/>
      <c r="E69" s="243"/>
      <c r="F69" s="243"/>
      <c r="G69" s="243"/>
      <c r="H69" s="243"/>
      <c r="I69" s="243"/>
      <c r="J69" s="243"/>
      <c r="K69" s="244"/>
      <c r="L69" s="240"/>
      <c r="M69" s="209"/>
      <c r="N69" s="209"/>
      <c r="O69" s="209"/>
      <c r="P69" s="241"/>
      <c r="Q69" s="177" t="str">
        <f>IF(D69="","",MIN(Q68,X68))</f>
        <v/>
      </c>
      <c r="R69" s="178"/>
      <c r="S69" s="178"/>
      <c r="T69" s="178"/>
      <c r="U69" s="178"/>
      <c r="V69" s="178"/>
      <c r="W69" s="178"/>
      <c r="X69" s="178"/>
      <c r="Y69" s="178"/>
      <c r="Z69" s="178"/>
      <c r="AA69" s="178"/>
      <c r="AB69" s="178"/>
      <c r="AC69" s="178"/>
      <c r="AD69" s="72" t="s">
        <v>22</v>
      </c>
    </row>
    <row r="70" spans="2:36">
      <c r="B70" s="207">
        <f>B68+1</f>
        <v>22</v>
      </c>
      <c r="C70" s="212"/>
      <c r="D70" s="234"/>
      <c r="E70" s="235"/>
      <c r="F70" s="235"/>
      <c r="G70" s="235"/>
      <c r="H70" s="235"/>
      <c r="I70" s="235"/>
      <c r="J70" s="235"/>
      <c r="K70" s="236"/>
      <c r="L70" s="237" t="str">
        <f>IF(D71="","",$G$10)</f>
        <v/>
      </c>
      <c r="M70" s="238"/>
      <c r="N70" s="238"/>
      <c r="O70" s="238"/>
      <c r="P70" s="239"/>
      <c r="Q70" s="180" t="str">
        <f>IF(D71="","",$K$10)</f>
        <v/>
      </c>
      <c r="R70" s="181"/>
      <c r="S70" s="181"/>
      <c r="T70" s="181"/>
      <c r="U70" s="181"/>
      <c r="V70" s="181"/>
      <c r="W70" s="16" t="s">
        <v>22</v>
      </c>
      <c r="X70" s="180" t="str">
        <f>IF(OR(D71="",$Q$6=""),"",VLOOKUP($Q$6,$AN$2:$BD$4,11,0))</f>
        <v/>
      </c>
      <c r="Y70" s="181"/>
      <c r="Z70" s="181"/>
      <c r="AA70" s="181"/>
      <c r="AB70" s="181"/>
      <c r="AC70" s="181"/>
      <c r="AD70" s="71" t="s">
        <v>22</v>
      </c>
    </row>
    <row r="71" spans="2:36" ht="18.75" customHeight="1">
      <c r="B71" s="192"/>
      <c r="C71" s="195"/>
      <c r="D71" s="242"/>
      <c r="E71" s="243"/>
      <c r="F71" s="243"/>
      <c r="G71" s="243"/>
      <c r="H71" s="243"/>
      <c r="I71" s="243"/>
      <c r="J71" s="243"/>
      <c r="K71" s="244"/>
      <c r="L71" s="240"/>
      <c r="M71" s="209"/>
      <c r="N71" s="209"/>
      <c r="O71" s="209"/>
      <c r="P71" s="241"/>
      <c r="Q71" s="177" t="str">
        <f>IF(D71="","",MIN(Q70,X70))</f>
        <v/>
      </c>
      <c r="R71" s="178"/>
      <c r="S71" s="178"/>
      <c r="T71" s="178"/>
      <c r="U71" s="178"/>
      <c r="V71" s="178"/>
      <c r="W71" s="178"/>
      <c r="X71" s="178"/>
      <c r="Y71" s="178"/>
      <c r="Z71" s="178"/>
      <c r="AA71" s="178"/>
      <c r="AB71" s="178"/>
      <c r="AC71" s="178"/>
      <c r="AD71" s="72" t="s">
        <v>22</v>
      </c>
    </row>
    <row r="72" spans="2:36">
      <c r="B72" s="207">
        <f>B70+1</f>
        <v>23</v>
      </c>
      <c r="C72" s="212"/>
      <c r="D72" s="234"/>
      <c r="E72" s="235"/>
      <c r="F72" s="235"/>
      <c r="G72" s="235"/>
      <c r="H72" s="235"/>
      <c r="I72" s="235"/>
      <c r="J72" s="235"/>
      <c r="K72" s="236"/>
      <c r="L72" s="237" t="str">
        <f>IF(D73="","",$G$10)</f>
        <v/>
      </c>
      <c r="M72" s="238"/>
      <c r="N72" s="238"/>
      <c r="O72" s="238"/>
      <c r="P72" s="239"/>
      <c r="Q72" s="180" t="str">
        <f>IF(D73="","",$K$10)</f>
        <v/>
      </c>
      <c r="R72" s="181"/>
      <c r="S72" s="181"/>
      <c r="T72" s="181"/>
      <c r="U72" s="181"/>
      <c r="V72" s="181"/>
      <c r="W72" s="16" t="s">
        <v>22</v>
      </c>
      <c r="X72" s="180" t="str">
        <f>IF(OR(D73="",$Q$6=""),"",VLOOKUP($Q$6,$AN$2:$BD$4,11,0))</f>
        <v/>
      </c>
      <c r="Y72" s="181"/>
      <c r="Z72" s="181"/>
      <c r="AA72" s="181"/>
      <c r="AB72" s="181"/>
      <c r="AC72" s="181"/>
      <c r="AD72" s="71" t="s">
        <v>22</v>
      </c>
    </row>
    <row r="73" spans="2:36" ht="18.75" customHeight="1">
      <c r="B73" s="192"/>
      <c r="C73" s="195"/>
      <c r="D73" s="242"/>
      <c r="E73" s="243"/>
      <c r="F73" s="243"/>
      <c r="G73" s="243"/>
      <c r="H73" s="243"/>
      <c r="I73" s="243"/>
      <c r="J73" s="243"/>
      <c r="K73" s="244"/>
      <c r="L73" s="240"/>
      <c r="M73" s="209"/>
      <c r="N73" s="209"/>
      <c r="O73" s="209"/>
      <c r="P73" s="241"/>
      <c r="Q73" s="177" t="str">
        <f>IF(D73="","",MIN(Q72,X72))</f>
        <v/>
      </c>
      <c r="R73" s="178"/>
      <c r="S73" s="178"/>
      <c r="T73" s="178"/>
      <c r="U73" s="178"/>
      <c r="V73" s="178"/>
      <c r="W73" s="178"/>
      <c r="X73" s="178"/>
      <c r="Y73" s="178"/>
      <c r="Z73" s="178"/>
      <c r="AA73" s="178"/>
      <c r="AB73" s="178"/>
      <c r="AC73" s="178"/>
      <c r="AD73" s="72" t="s">
        <v>22</v>
      </c>
    </row>
    <row r="74" spans="2:36">
      <c r="B74" s="207">
        <f>B72+1</f>
        <v>24</v>
      </c>
      <c r="C74" s="212"/>
      <c r="D74" s="234"/>
      <c r="E74" s="235"/>
      <c r="F74" s="235"/>
      <c r="G74" s="235"/>
      <c r="H74" s="235"/>
      <c r="I74" s="235"/>
      <c r="J74" s="235"/>
      <c r="K74" s="236"/>
      <c r="L74" s="237" t="str">
        <f>IF(D75="","",$G$10)</f>
        <v/>
      </c>
      <c r="M74" s="238"/>
      <c r="N74" s="238"/>
      <c r="O74" s="238"/>
      <c r="P74" s="239"/>
      <c r="Q74" s="180" t="str">
        <f>IF(D75="","",$K$10)</f>
        <v/>
      </c>
      <c r="R74" s="181"/>
      <c r="S74" s="181"/>
      <c r="T74" s="181"/>
      <c r="U74" s="181"/>
      <c r="V74" s="181"/>
      <c r="W74" s="16" t="s">
        <v>22</v>
      </c>
      <c r="X74" s="180" t="str">
        <f>IF(OR(D75="",$Q$6=""),"",VLOOKUP($Q$6,$AN$2:$BD$4,11,0))</f>
        <v/>
      </c>
      <c r="Y74" s="181"/>
      <c r="Z74" s="181"/>
      <c r="AA74" s="181"/>
      <c r="AB74" s="181"/>
      <c r="AC74" s="181"/>
      <c r="AD74" s="71" t="s">
        <v>22</v>
      </c>
    </row>
    <row r="75" spans="2:36" ht="18.75" customHeight="1">
      <c r="B75" s="192"/>
      <c r="C75" s="195"/>
      <c r="D75" s="242"/>
      <c r="E75" s="243"/>
      <c r="F75" s="243"/>
      <c r="G75" s="243"/>
      <c r="H75" s="243"/>
      <c r="I75" s="243"/>
      <c r="J75" s="243"/>
      <c r="K75" s="244"/>
      <c r="L75" s="240"/>
      <c r="M75" s="209"/>
      <c r="N75" s="209"/>
      <c r="O75" s="209"/>
      <c r="P75" s="241"/>
      <c r="Q75" s="177" t="str">
        <f>IF(D75="","",MIN(Q74,X74))</f>
        <v/>
      </c>
      <c r="R75" s="178"/>
      <c r="S75" s="178"/>
      <c r="T75" s="178"/>
      <c r="U75" s="178"/>
      <c r="V75" s="178"/>
      <c r="W75" s="178"/>
      <c r="X75" s="178"/>
      <c r="Y75" s="178"/>
      <c r="Z75" s="178"/>
      <c r="AA75" s="178"/>
      <c r="AB75" s="178"/>
      <c r="AC75" s="178"/>
      <c r="AD75" s="72" t="s">
        <v>22</v>
      </c>
    </row>
    <row r="76" spans="2:36">
      <c r="B76" s="207">
        <f>B74+1</f>
        <v>25</v>
      </c>
      <c r="C76" s="212"/>
      <c r="D76" s="234"/>
      <c r="E76" s="235"/>
      <c r="F76" s="235"/>
      <c r="G76" s="235"/>
      <c r="H76" s="235"/>
      <c r="I76" s="235"/>
      <c r="J76" s="235"/>
      <c r="K76" s="236"/>
      <c r="L76" s="237" t="str">
        <f>IF(D77="","",$G$10)</f>
        <v/>
      </c>
      <c r="M76" s="238"/>
      <c r="N76" s="238"/>
      <c r="O76" s="238"/>
      <c r="P76" s="239"/>
      <c r="Q76" s="180" t="str">
        <f>IF(D77="","",$K$10)</f>
        <v/>
      </c>
      <c r="R76" s="181"/>
      <c r="S76" s="181"/>
      <c r="T76" s="181"/>
      <c r="U76" s="181"/>
      <c r="V76" s="181"/>
      <c r="W76" s="16" t="s">
        <v>22</v>
      </c>
      <c r="X76" s="180" t="str">
        <f>IF(OR(D77="",$Q$6=""),"",VLOOKUP($Q$6,$AN$2:$BD$4,11,0))</f>
        <v/>
      </c>
      <c r="Y76" s="181"/>
      <c r="Z76" s="181"/>
      <c r="AA76" s="181"/>
      <c r="AB76" s="181"/>
      <c r="AC76" s="181"/>
      <c r="AD76" s="71" t="s">
        <v>22</v>
      </c>
    </row>
    <row r="77" spans="2:36" ht="18.75" customHeight="1">
      <c r="B77" s="192"/>
      <c r="C77" s="195"/>
      <c r="D77" s="242"/>
      <c r="E77" s="243"/>
      <c r="F77" s="243"/>
      <c r="G77" s="243"/>
      <c r="H77" s="243"/>
      <c r="I77" s="243"/>
      <c r="J77" s="243"/>
      <c r="K77" s="244"/>
      <c r="L77" s="240"/>
      <c r="M77" s="209"/>
      <c r="N77" s="209"/>
      <c r="O77" s="209"/>
      <c r="P77" s="241"/>
      <c r="Q77" s="177" t="str">
        <f>IF(D77="","",MIN(Q76,X76))</f>
        <v/>
      </c>
      <c r="R77" s="178"/>
      <c r="S77" s="178"/>
      <c r="T77" s="178"/>
      <c r="U77" s="178"/>
      <c r="V77" s="178"/>
      <c r="W77" s="178"/>
      <c r="X77" s="178"/>
      <c r="Y77" s="178"/>
      <c r="Z77" s="178"/>
      <c r="AA77" s="178"/>
      <c r="AB77" s="178"/>
      <c r="AC77" s="178"/>
      <c r="AD77" s="72" t="s">
        <v>22</v>
      </c>
    </row>
    <row r="78" spans="2:36">
      <c r="B78" s="207">
        <f>B76+1</f>
        <v>26</v>
      </c>
      <c r="C78" s="212"/>
      <c r="D78" s="234"/>
      <c r="E78" s="235"/>
      <c r="F78" s="235"/>
      <c r="G78" s="235"/>
      <c r="H78" s="235"/>
      <c r="I78" s="235"/>
      <c r="J78" s="235"/>
      <c r="K78" s="236"/>
      <c r="L78" s="237" t="str">
        <f>IF(D79="","",$G$10)</f>
        <v/>
      </c>
      <c r="M78" s="238"/>
      <c r="N78" s="238"/>
      <c r="O78" s="238"/>
      <c r="P78" s="239"/>
      <c r="Q78" s="180" t="str">
        <f>IF(D79="","",$K$10)</f>
        <v/>
      </c>
      <c r="R78" s="181"/>
      <c r="S78" s="181"/>
      <c r="T78" s="181"/>
      <c r="U78" s="181"/>
      <c r="V78" s="181"/>
      <c r="W78" s="16" t="s">
        <v>22</v>
      </c>
      <c r="X78" s="180" t="str">
        <f>IF(OR(D79="",$Q$6=""),"",VLOOKUP($Q$6,$AN$2:$BD$4,11,0))</f>
        <v/>
      </c>
      <c r="Y78" s="181"/>
      <c r="Z78" s="181"/>
      <c r="AA78" s="181"/>
      <c r="AB78" s="181"/>
      <c r="AC78" s="181"/>
      <c r="AD78" s="71" t="s">
        <v>22</v>
      </c>
    </row>
    <row r="79" spans="2:36" ht="18.75" customHeight="1">
      <c r="B79" s="192"/>
      <c r="C79" s="195"/>
      <c r="D79" s="242"/>
      <c r="E79" s="243"/>
      <c r="F79" s="243"/>
      <c r="G79" s="243"/>
      <c r="H79" s="243"/>
      <c r="I79" s="243"/>
      <c r="J79" s="243"/>
      <c r="K79" s="244"/>
      <c r="L79" s="240"/>
      <c r="M79" s="209"/>
      <c r="N79" s="209"/>
      <c r="O79" s="209"/>
      <c r="P79" s="241"/>
      <c r="Q79" s="177" t="str">
        <f>IF(D79="","",MIN(Q78,X78))</f>
        <v/>
      </c>
      <c r="R79" s="178"/>
      <c r="S79" s="178"/>
      <c r="T79" s="178"/>
      <c r="U79" s="178"/>
      <c r="V79" s="178"/>
      <c r="W79" s="178"/>
      <c r="X79" s="178"/>
      <c r="Y79" s="178"/>
      <c r="Z79" s="178"/>
      <c r="AA79" s="178"/>
      <c r="AB79" s="178"/>
      <c r="AC79" s="178"/>
      <c r="AD79" s="72" t="s">
        <v>22</v>
      </c>
    </row>
    <row r="80" spans="2:36">
      <c r="B80" s="207">
        <f>B78+1</f>
        <v>27</v>
      </c>
      <c r="C80" s="212"/>
      <c r="D80" s="234"/>
      <c r="E80" s="235"/>
      <c r="F80" s="235"/>
      <c r="G80" s="235"/>
      <c r="H80" s="235"/>
      <c r="I80" s="235"/>
      <c r="J80" s="235"/>
      <c r="K80" s="236"/>
      <c r="L80" s="237" t="str">
        <f>IF(D81="","",$G$10)</f>
        <v/>
      </c>
      <c r="M80" s="238"/>
      <c r="N80" s="238"/>
      <c r="O80" s="238"/>
      <c r="P80" s="239"/>
      <c r="Q80" s="180" t="str">
        <f>IF(D81="","",$K$10)</f>
        <v/>
      </c>
      <c r="R80" s="181"/>
      <c r="S80" s="181"/>
      <c r="T80" s="181"/>
      <c r="U80" s="181"/>
      <c r="V80" s="181"/>
      <c r="W80" s="16" t="s">
        <v>22</v>
      </c>
      <c r="X80" s="180" t="str">
        <f>IF(OR(D81="",$Q$6=""),"",VLOOKUP($Q$6,$AN$2:$BD$4,11,0))</f>
        <v/>
      </c>
      <c r="Y80" s="181"/>
      <c r="Z80" s="181"/>
      <c r="AA80" s="181"/>
      <c r="AB80" s="181"/>
      <c r="AC80" s="181"/>
      <c r="AD80" s="71" t="s">
        <v>22</v>
      </c>
    </row>
    <row r="81" spans="2:30" ht="18.75" customHeight="1">
      <c r="B81" s="192"/>
      <c r="C81" s="195"/>
      <c r="D81" s="242"/>
      <c r="E81" s="243"/>
      <c r="F81" s="243"/>
      <c r="G81" s="243"/>
      <c r="H81" s="243"/>
      <c r="I81" s="243"/>
      <c r="J81" s="243"/>
      <c r="K81" s="244"/>
      <c r="L81" s="240"/>
      <c r="M81" s="209"/>
      <c r="N81" s="209"/>
      <c r="O81" s="209"/>
      <c r="P81" s="241"/>
      <c r="Q81" s="177" t="str">
        <f>IF(D81="","",MIN(Q80,X80))</f>
        <v/>
      </c>
      <c r="R81" s="178"/>
      <c r="S81" s="178"/>
      <c r="T81" s="178"/>
      <c r="U81" s="178"/>
      <c r="V81" s="178"/>
      <c r="W81" s="178"/>
      <c r="X81" s="178"/>
      <c r="Y81" s="178"/>
      <c r="Z81" s="178"/>
      <c r="AA81" s="178"/>
      <c r="AB81" s="178"/>
      <c r="AC81" s="178"/>
      <c r="AD81" s="72" t="s">
        <v>22</v>
      </c>
    </row>
    <row r="82" spans="2:30">
      <c r="B82" s="207">
        <f>B80+1</f>
        <v>28</v>
      </c>
      <c r="C82" s="212"/>
      <c r="D82" s="234"/>
      <c r="E82" s="235"/>
      <c r="F82" s="235"/>
      <c r="G82" s="235"/>
      <c r="H82" s="235"/>
      <c r="I82" s="235"/>
      <c r="J82" s="235"/>
      <c r="K82" s="236"/>
      <c r="L82" s="237" t="str">
        <f>IF(D83="","",$G$10)</f>
        <v/>
      </c>
      <c r="M82" s="238"/>
      <c r="N82" s="238"/>
      <c r="O82" s="238"/>
      <c r="P82" s="239"/>
      <c r="Q82" s="180" t="str">
        <f>IF(D83="","",$K$10)</f>
        <v/>
      </c>
      <c r="R82" s="181"/>
      <c r="S82" s="181"/>
      <c r="T82" s="181"/>
      <c r="U82" s="181"/>
      <c r="V82" s="181"/>
      <c r="W82" s="16" t="s">
        <v>22</v>
      </c>
      <c r="X82" s="180" t="str">
        <f>IF(OR(D83="",$Q$6=""),"",VLOOKUP($Q$6,$AN$2:$BD$4,11,0))</f>
        <v/>
      </c>
      <c r="Y82" s="181"/>
      <c r="Z82" s="181"/>
      <c r="AA82" s="181"/>
      <c r="AB82" s="181"/>
      <c r="AC82" s="181"/>
      <c r="AD82" s="71" t="s">
        <v>22</v>
      </c>
    </row>
    <row r="83" spans="2:30" ht="18.75" customHeight="1">
      <c r="B83" s="192"/>
      <c r="C83" s="195"/>
      <c r="D83" s="242"/>
      <c r="E83" s="243"/>
      <c r="F83" s="243"/>
      <c r="G83" s="243"/>
      <c r="H83" s="243"/>
      <c r="I83" s="243"/>
      <c r="J83" s="243"/>
      <c r="K83" s="244"/>
      <c r="L83" s="240"/>
      <c r="M83" s="209"/>
      <c r="N83" s="209"/>
      <c r="O83" s="209"/>
      <c r="P83" s="241"/>
      <c r="Q83" s="177" t="str">
        <f>IF(D83="","",MIN(Q82,X82))</f>
        <v/>
      </c>
      <c r="R83" s="178"/>
      <c r="S83" s="178"/>
      <c r="T83" s="178"/>
      <c r="U83" s="178"/>
      <c r="V83" s="178"/>
      <c r="W83" s="178"/>
      <c r="X83" s="178"/>
      <c r="Y83" s="178"/>
      <c r="Z83" s="178"/>
      <c r="AA83" s="178"/>
      <c r="AB83" s="178"/>
      <c r="AC83" s="178"/>
      <c r="AD83" s="72" t="s">
        <v>22</v>
      </c>
    </row>
    <row r="84" spans="2:30">
      <c r="B84" s="207">
        <f>B82+1</f>
        <v>29</v>
      </c>
      <c r="C84" s="212"/>
      <c r="D84" s="234"/>
      <c r="E84" s="235"/>
      <c r="F84" s="235"/>
      <c r="G84" s="235"/>
      <c r="H84" s="235"/>
      <c r="I84" s="235"/>
      <c r="J84" s="235"/>
      <c r="K84" s="236"/>
      <c r="L84" s="237" t="str">
        <f>IF(D85="","",$G$10)</f>
        <v/>
      </c>
      <c r="M84" s="238"/>
      <c r="N84" s="238"/>
      <c r="O84" s="238"/>
      <c r="P84" s="239"/>
      <c r="Q84" s="180" t="str">
        <f>IF(D85="","",$K$10)</f>
        <v/>
      </c>
      <c r="R84" s="181"/>
      <c r="S84" s="181"/>
      <c r="T84" s="181"/>
      <c r="U84" s="181"/>
      <c r="V84" s="181"/>
      <c r="W84" s="16" t="s">
        <v>22</v>
      </c>
      <c r="X84" s="180" t="str">
        <f>IF(OR(D85="",$Q$6=""),"",VLOOKUP($Q$6,$AN$2:$BD$4,11,0))</f>
        <v/>
      </c>
      <c r="Y84" s="181"/>
      <c r="Z84" s="181"/>
      <c r="AA84" s="181"/>
      <c r="AB84" s="181"/>
      <c r="AC84" s="181"/>
      <c r="AD84" s="71" t="s">
        <v>22</v>
      </c>
    </row>
    <row r="85" spans="2:30" ht="18.75" customHeight="1">
      <c r="B85" s="192"/>
      <c r="C85" s="195"/>
      <c r="D85" s="242"/>
      <c r="E85" s="243"/>
      <c r="F85" s="243"/>
      <c r="G85" s="243"/>
      <c r="H85" s="243"/>
      <c r="I85" s="243"/>
      <c r="J85" s="243"/>
      <c r="K85" s="244"/>
      <c r="L85" s="240"/>
      <c r="M85" s="209"/>
      <c r="N85" s="209"/>
      <c r="O85" s="209"/>
      <c r="P85" s="241"/>
      <c r="Q85" s="177" t="str">
        <f>IF(D85="","",MIN(Q84,X84))</f>
        <v/>
      </c>
      <c r="R85" s="178"/>
      <c r="S85" s="178"/>
      <c r="T85" s="178"/>
      <c r="U85" s="178"/>
      <c r="V85" s="178"/>
      <c r="W85" s="178"/>
      <c r="X85" s="178"/>
      <c r="Y85" s="178"/>
      <c r="Z85" s="178"/>
      <c r="AA85" s="178"/>
      <c r="AB85" s="178"/>
      <c r="AC85" s="178"/>
      <c r="AD85" s="72" t="s">
        <v>22</v>
      </c>
    </row>
    <row r="86" spans="2:30">
      <c r="B86" s="207">
        <f>B84+1</f>
        <v>30</v>
      </c>
      <c r="C86" s="212"/>
      <c r="D86" s="234"/>
      <c r="E86" s="235"/>
      <c r="F86" s="235"/>
      <c r="G86" s="235"/>
      <c r="H86" s="235"/>
      <c r="I86" s="235"/>
      <c r="J86" s="235"/>
      <c r="K86" s="236"/>
      <c r="L86" s="237" t="str">
        <f>IF(D87="","",$G$10)</f>
        <v/>
      </c>
      <c r="M86" s="238"/>
      <c r="N86" s="238"/>
      <c r="O86" s="238"/>
      <c r="P86" s="239"/>
      <c r="Q86" s="180" t="str">
        <f>IF(D87="","",$K$10)</f>
        <v/>
      </c>
      <c r="R86" s="181"/>
      <c r="S86" s="181"/>
      <c r="T86" s="181"/>
      <c r="U86" s="181"/>
      <c r="V86" s="181"/>
      <c r="W86" s="16" t="s">
        <v>22</v>
      </c>
      <c r="X86" s="180" t="str">
        <f>IF(OR(D87="",$Q$6=""),"",VLOOKUP($Q$6,$AN$2:$BD$4,11,0))</f>
        <v/>
      </c>
      <c r="Y86" s="181"/>
      <c r="Z86" s="181"/>
      <c r="AA86" s="181"/>
      <c r="AB86" s="181"/>
      <c r="AC86" s="181"/>
      <c r="AD86" s="71" t="s">
        <v>22</v>
      </c>
    </row>
    <row r="87" spans="2:30" ht="18.75" customHeight="1">
      <c r="B87" s="192"/>
      <c r="C87" s="195"/>
      <c r="D87" s="242"/>
      <c r="E87" s="243"/>
      <c r="F87" s="243"/>
      <c r="G87" s="243"/>
      <c r="H87" s="243"/>
      <c r="I87" s="243"/>
      <c r="J87" s="243"/>
      <c r="K87" s="244"/>
      <c r="L87" s="240"/>
      <c r="M87" s="209"/>
      <c r="N87" s="209"/>
      <c r="O87" s="209"/>
      <c r="P87" s="241"/>
      <c r="Q87" s="177" t="str">
        <f>IF(D87="","",MIN(Q86,X86))</f>
        <v/>
      </c>
      <c r="R87" s="178"/>
      <c r="S87" s="178"/>
      <c r="T87" s="178"/>
      <c r="U87" s="178"/>
      <c r="V87" s="178"/>
      <c r="W87" s="178"/>
      <c r="X87" s="178"/>
      <c r="Y87" s="178"/>
      <c r="Z87" s="178"/>
      <c r="AA87" s="178"/>
      <c r="AB87" s="178"/>
      <c r="AC87" s="178"/>
      <c r="AD87" s="72" t="s">
        <v>22</v>
      </c>
    </row>
    <row r="88" spans="2:30">
      <c r="B88" s="207">
        <f>B86+1</f>
        <v>31</v>
      </c>
      <c r="C88" s="212"/>
      <c r="D88" s="234"/>
      <c r="E88" s="235"/>
      <c r="F88" s="235"/>
      <c r="G88" s="235"/>
      <c r="H88" s="235"/>
      <c r="I88" s="235"/>
      <c r="J88" s="235"/>
      <c r="K88" s="236"/>
      <c r="L88" s="237" t="str">
        <f>IF(D89="","",$G$10)</f>
        <v/>
      </c>
      <c r="M88" s="238"/>
      <c r="N88" s="238"/>
      <c r="O88" s="238"/>
      <c r="P88" s="239"/>
      <c r="Q88" s="180" t="str">
        <f>IF(D89="","",$K$10)</f>
        <v/>
      </c>
      <c r="R88" s="181"/>
      <c r="S88" s="181"/>
      <c r="T88" s="181"/>
      <c r="U88" s="181"/>
      <c r="V88" s="181"/>
      <c r="W88" s="16" t="s">
        <v>22</v>
      </c>
      <c r="X88" s="180" t="str">
        <f>IF(OR(D89="",$Q$6=""),"",VLOOKUP($Q$6,$AN$2:$BD$4,11,0))</f>
        <v/>
      </c>
      <c r="Y88" s="181"/>
      <c r="Z88" s="181"/>
      <c r="AA88" s="181"/>
      <c r="AB88" s="181"/>
      <c r="AC88" s="181"/>
      <c r="AD88" s="71" t="s">
        <v>22</v>
      </c>
    </row>
    <row r="89" spans="2:30" ht="18.75" customHeight="1">
      <c r="B89" s="192"/>
      <c r="C89" s="195"/>
      <c r="D89" s="242"/>
      <c r="E89" s="243"/>
      <c r="F89" s="243"/>
      <c r="G89" s="243"/>
      <c r="H89" s="243"/>
      <c r="I89" s="243"/>
      <c r="J89" s="243"/>
      <c r="K89" s="244"/>
      <c r="L89" s="240"/>
      <c r="M89" s="209"/>
      <c r="N89" s="209"/>
      <c r="O89" s="209"/>
      <c r="P89" s="241"/>
      <c r="Q89" s="177" t="str">
        <f>IF(D89="","",MIN(Q88,X88))</f>
        <v/>
      </c>
      <c r="R89" s="178"/>
      <c r="S89" s="178"/>
      <c r="T89" s="178"/>
      <c r="U89" s="178"/>
      <c r="V89" s="178"/>
      <c r="W89" s="178"/>
      <c r="X89" s="178"/>
      <c r="Y89" s="178"/>
      <c r="Z89" s="178"/>
      <c r="AA89" s="178"/>
      <c r="AB89" s="178"/>
      <c r="AC89" s="178"/>
      <c r="AD89" s="72" t="s">
        <v>22</v>
      </c>
    </row>
    <row r="90" spans="2:30">
      <c r="B90" s="207">
        <f>B88+1</f>
        <v>32</v>
      </c>
      <c r="C90" s="212"/>
      <c r="D90" s="234"/>
      <c r="E90" s="235"/>
      <c r="F90" s="235"/>
      <c r="G90" s="235"/>
      <c r="H90" s="235"/>
      <c r="I90" s="235"/>
      <c r="J90" s="235"/>
      <c r="K90" s="236"/>
      <c r="L90" s="237" t="str">
        <f>IF(D91="","",$G$10)</f>
        <v/>
      </c>
      <c r="M90" s="238"/>
      <c r="N90" s="238"/>
      <c r="O90" s="238"/>
      <c r="P90" s="239"/>
      <c r="Q90" s="180" t="str">
        <f>IF(D91="","",$K$10)</f>
        <v/>
      </c>
      <c r="R90" s="181"/>
      <c r="S90" s="181"/>
      <c r="T90" s="181"/>
      <c r="U90" s="181"/>
      <c r="V90" s="181"/>
      <c r="W90" s="16" t="s">
        <v>22</v>
      </c>
      <c r="X90" s="180" t="str">
        <f>IF(OR(D91="",$Q$6=""),"",VLOOKUP($Q$6,$AN$2:$BD$4,11,0))</f>
        <v/>
      </c>
      <c r="Y90" s="181"/>
      <c r="Z90" s="181"/>
      <c r="AA90" s="181"/>
      <c r="AB90" s="181"/>
      <c r="AC90" s="181"/>
      <c r="AD90" s="71" t="s">
        <v>22</v>
      </c>
    </row>
    <row r="91" spans="2:30" ht="18.75" customHeight="1">
      <c r="B91" s="192"/>
      <c r="C91" s="195"/>
      <c r="D91" s="242"/>
      <c r="E91" s="243"/>
      <c r="F91" s="243"/>
      <c r="G91" s="243"/>
      <c r="H91" s="243"/>
      <c r="I91" s="243"/>
      <c r="J91" s="243"/>
      <c r="K91" s="244"/>
      <c r="L91" s="240"/>
      <c r="M91" s="209"/>
      <c r="N91" s="209"/>
      <c r="O91" s="209"/>
      <c r="P91" s="241"/>
      <c r="Q91" s="177" t="str">
        <f>IF(D91="","",MIN(Q90,X90))</f>
        <v/>
      </c>
      <c r="R91" s="178"/>
      <c r="S91" s="178"/>
      <c r="T91" s="178"/>
      <c r="U91" s="178"/>
      <c r="V91" s="178"/>
      <c r="W91" s="178"/>
      <c r="X91" s="178"/>
      <c r="Y91" s="178"/>
      <c r="Z91" s="178"/>
      <c r="AA91" s="178"/>
      <c r="AB91" s="178"/>
      <c r="AC91" s="178"/>
      <c r="AD91" s="72" t="s">
        <v>22</v>
      </c>
    </row>
    <row r="92" spans="2:30">
      <c r="B92" s="207">
        <f>B90+1</f>
        <v>33</v>
      </c>
      <c r="C92" s="212"/>
      <c r="D92" s="234"/>
      <c r="E92" s="235"/>
      <c r="F92" s="235"/>
      <c r="G92" s="235"/>
      <c r="H92" s="235"/>
      <c r="I92" s="235"/>
      <c r="J92" s="235"/>
      <c r="K92" s="236"/>
      <c r="L92" s="237" t="str">
        <f>IF(D93="","",$G$10)</f>
        <v/>
      </c>
      <c r="M92" s="238"/>
      <c r="N92" s="238"/>
      <c r="O92" s="238"/>
      <c r="P92" s="239"/>
      <c r="Q92" s="180" t="str">
        <f>IF(D93="","",$K$10)</f>
        <v/>
      </c>
      <c r="R92" s="181"/>
      <c r="S92" s="181"/>
      <c r="T92" s="181"/>
      <c r="U92" s="181"/>
      <c r="V92" s="181"/>
      <c r="W92" s="16" t="s">
        <v>22</v>
      </c>
      <c r="X92" s="180" t="str">
        <f>IF(OR(D93="",$Q$6=""),"",VLOOKUP($Q$6,$AN$2:$BD$4,11,0))</f>
        <v/>
      </c>
      <c r="Y92" s="181"/>
      <c r="Z92" s="181"/>
      <c r="AA92" s="181"/>
      <c r="AB92" s="181"/>
      <c r="AC92" s="181"/>
      <c r="AD92" s="71" t="s">
        <v>22</v>
      </c>
    </row>
    <row r="93" spans="2:30" ht="18.75" customHeight="1">
      <c r="B93" s="192"/>
      <c r="C93" s="195"/>
      <c r="D93" s="242"/>
      <c r="E93" s="243"/>
      <c r="F93" s="243"/>
      <c r="G93" s="243"/>
      <c r="H93" s="243"/>
      <c r="I93" s="243"/>
      <c r="J93" s="243"/>
      <c r="K93" s="244"/>
      <c r="L93" s="240"/>
      <c r="M93" s="209"/>
      <c r="N93" s="209"/>
      <c r="O93" s="209"/>
      <c r="P93" s="241"/>
      <c r="Q93" s="177" t="str">
        <f>IF(D93="","",MIN(Q92,X92))</f>
        <v/>
      </c>
      <c r="R93" s="178"/>
      <c r="S93" s="178"/>
      <c r="T93" s="178"/>
      <c r="U93" s="178"/>
      <c r="V93" s="178"/>
      <c r="W93" s="178"/>
      <c r="X93" s="178"/>
      <c r="Y93" s="178"/>
      <c r="Z93" s="178"/>
      <c r="AA93" s="178"/>
      <c r="AB93" s="178"/>
      <c r="AC93" s="178"/>
      <c r="AD93" s="72" t="s">
        <v>22</v>
      </c>
    </row>
    <row r="94" spans="2:30">
      <c r="B94" s="207">
        <f>B92+1</f>
        <v>34</v>
      </c>
      <c r="C94" s="212"/>
      <c r="D94" s="234"/>
      <c r="E94" s="235"/>
      <c r="F94" s="235"/>
      <c r="G94" s="235"/>
      <c r="H94" s="235"/>
      <c r="I94" s="235"/>
      <c r="J94" s="235"/>
      <c r="K94" s="236"/>
      <c r="L94" s="237" t="str">
        <f>IF(D95="","",$G$10)</f>
        <v/>
      </c>
      <c r="M94" s="238"/>
      <c r="N94" s="238"/>
      <c r="O94" s="238"/>
      <c r="P94" s="239"/>
      <c r="Q94" s="180" t="str">
        <f>IF(D95="","",$K$10)</f>
        <v/>
      </c>
      <c r="R94" s="181"/>
      <c r="S94" s="181"/>
      <c r="T94" s="181"/>
      <c r="U94" s="181"/>
      <c r="V94" s="181"/>
      <c r="W94" s="16" t="s">
        <v>22</v>
      </c>
      <c r="X94" s="180" t="str">
        <f>IF(OR(D95="",$Q$6=""),"",VLOOKUP($Q$6,$AN$2:$BD$4,11,0))</f>
        <v/>
      </c>
      <c r="Y94" s="181"/>
      <c r="Z94" s="181"/>
      <c r="AA94" s="181"/>
      <c r="AB94" s="181"/>
      <c r="AC94" s="181"/>
      <c r="AD94" s="71" t="s">
        <v>22</v>
      </c>
    </row>
    <row r="95" spans="2:30" ht="18.75" customHeight="1">
      <c r="B95" s="192"/>
      <c r="C95" s="195"/>
      <c r="D95" s="242"/>
      <c r="E95" s="243"/>
      <c r="F95" s="243"/>
      <c r="G95" s="243"/>
      <c r="H95" s="243"/>
      <c r="I95" s="243"/>
      <c r="J95" s="243"/>
      <c r="K95" s="244"/>
      <c r="L95" s="240"/>
      <c r="M95" s="209"/>
      <c r="N95" s="209"/>
      <c r="O95" s="209"/>
      <c r="P95" s="241"/>
      <c r="Q95" s="177" t="str">
        <f>IF(D95="","",MIN(Q94,X94))</f>
        <v/>
      </c>
      <c r="R95" s="178"/>
      <c r="S95" s="178"/>
      <c r="T95" s="178"/>
      <c r="U95" s="178"/>
      <c r="V95" s="178"/>
      <c r="W95" s="178"/>
      <c r="X95" s="178"/>
      <c r="Y95" s="178"/>
      <c r="Z95" s="178"/>
      <c r="AA95" s="178"/>
      <c r="AB95" s="178"/>
      <c r="AC95" s="178"/>
      <c r="AD95" s="72" t="s">
        <v>22</v>
      </c>
    </row>
    <row r="96" spans="2:30">
      <c r="B96" s="207">
        <f>B94+1</f>
        <v>35</v>
      </c>
      <c r="C96" s="212"/>
      <c r="D96" s="234"/>
      <c r="E96" s="235"/>
      <c r="F96" s="235"/>
      <c r="G96" s="235"/>
      <c r="H96" s="235"/>
      <c r="I96" s="235"/>
      <c r="J96" s="235"/>
      <c r="K96" s="236"/>
      <c r="L96" s="237" t="str">
        <f>IF(D97="","",$G$10)</f>
        <v/>
      </c>
      <c r="M96" s="238"/>
      <c r="N96" s="238"/>
      <c r="O96" s="238"/>
      <c r="P96" s="239"/>
      <c r="Q96" s="180" t="str">
        <f>IF(D97="","",$K$10)</f>
        <v/>
      </c>
      <c r="R96" s="181"/>
      <c r="S96" s="181"/>
      <c r="T96" s="181"/>
      <c r="U96" s="181"/>
      <c r="V96" s="181"/>
      <c r="W96" s="16" t="s">
        <v>22</v>
      </c>
      <c r="X96" s="180" t="str">
        <f>IF(OR(D97="",$Q$6=""),"",VLOOKUP($Q$6,$AN$2:$BD$4,11,0))</f>
        <v/>
      </c>
      <c r="Y96" s="181"/>
      <c r="Z96" s="181"/>
      <c r="AA96" s="181"/>
      <c r="AB96" s="181"/>
      <c r="AC96" s="181"/>
      <c r="AD96" s="71" t="s">
        <v>22</v>
      </c>
    </row>
    <row r="97" spans="1:58" ht="18.75" customHeight="1">
      <c r="B97" s="192"/>
      <c r="C97" s="195"/>
      <c r="D97" s="242"/>
      <c r="E97" s="243"/>
      <c r="F97" s="243"/>
      <c r="G97" s="243"/>
      <c r="H97" s="243"/>
      <c r="I97" s="243"/>
      <c r="J97" s="243"/>
      <c r="K97" s="244"/>
      <c r="L97" s="240"/>
      <c r="M97" s="209"/>
      <c r="N97" s="209"/>
      <c r="O97" s="209"/>
      <c r="P97" s="241"/>
      <c r="Q97" s="177" t="str">
        <f>IF(D97="","",MIN(Q96,X96))</f>
        <v/>
      </c>
      <c r="R97" s="178"/>
      <c r="S97" s="178"/>
      <c r="T97" s="178"/>
      <c r="U97" s="178"/>
      <c r="V97" s="178"/>
      <c r="W97" s="178"/>
      <c r="X97" s="178"/>
      <c r="Y97" s="178"/>
      <c r="Z97" s="178"/>
      <c r="AA97" s="178"/>
      <c r="AB97" s="178"/>
      <c r="AC97" s="178"/>
      <c r="AD97" s="72" t="s">
        <v>22</v>
      </c>
    </row>
    <row r="98" spans="1:58">
      <c r="B98" s="207">
        <f>B96+1</f>
        <v>36</v>
      </c>
      <c r="C98" s="212"/>
      <c r="D98" s="234"/>
      <c r="E98" s="235"/>
      <c r="F98" s="235"/>
      <c r="G98" s="235"/>
      <c r="H98" s="235"/>
      <c r="I98" s="235"/>
      <c r="J98" s="235"/>
      <c r="K98" s="236"/>
      <c r="L98" s="237" t="str">
        <f>IF(D99="","",$G$10)</f>
        <v/>
      </c>
      <c r="M98" s="238"/>
      <c r="N98" s="238"/>
      <c r="O98" s="238"/>
      <c r="P98" s="239"/>
      <c r="Q98" s="180" t="str">
        <f>IF(D99="","",$K$10)</f>
        <v/>
      </c>
      <c r="R98" s="181"/>
      <c r="S98" s="181"/>
      <c r="T98" s="181"/>
      <c r="U98" s="181"/>
      <c r="V98" s="181"/>
      <c r="W98" s="16" t="s">
        <v>22</v>
      </c>
      <c r="X98" s="180" t="str">
        <f>IF(OR(D99="",$Q$6=""),"",VLOOKUP($Q$6,$AN$2:$BD$4,11,0))</f>
        <v/>
      </c>
      <c r="Y98" s="181"/>
      <c r="Z98" s="181"/>
      <c r="AA98" s="181"/>
      <c r="AB98" s="181"/>
      <c r="AC98" s="181"/>
      <c r="AD98" s="71" t="s">
        <v>22</v>
      </c>
    </row>
    <row r="99" spans="1:58" ht="18.75" customHeight="1">
      <c r="B99" s="192"/>
      <c r="C99" s="195"/>
      <c r="D99" s="242"/>
      <c r="E99" s="243"/>
      <c r="F99" s="243"/>
      <c r="G99" s="243"/>
      <c r="H99" s="243"/>
      <c r="I99" s="243"/>
      <c r="J99" s="243"/>
      <c r="K99" s="244"/>
      <c r="L99" s="240"/>
      <c r="M99" s="209"/>
      <c r="N99" s="209"/>
      <c r="O99" s="209"/>
      <c r="P99" s="241"/>
      <c r="Q99" s="177" t="str">
        <f>IF(D99="","",MIN(Q98,X98))</f>
        <v/>
      </c>
      <c r="R99" s="178"/>
      <c r="S99" s="178"/>
      <c r="T99" s="178"/>
      <c r="U99" s="178"/>
      <c r="V99" s="178"/>
      <c r="W99" s="178"/>
      <c r="X99" s="178"/>
      <c r="Y99" s="178"/>
      <c r="Z99" s="178"/>
      <c r="AA99" s="178"/>
      <c r="AB99" s="178"/>
      <c r="AC99" s="178"/>
      <c r="AD99" s="72" t="s">
        <v>22</v>
      </c>
    </row>
    <row r="100" spans="1:58">
      <c r="B100" s="207">
        <f>B98+1</f>
        <v>37</v>
      </c>
      <c r="C100" s="212"/>
      <c r="D100" s="234"/>
      <c r="E100" s="235"/>
      <c r="F100" s="235"/>
      <c r="G100" s="235"/>
      <c r="H100" s="235"/>
      <c r="I100" s="235"/>
      <c r="J100" s="235"/>
      <c r="K100" s="236"/>
      <c r="L100" s="237" t="str">
        <f>IF(D101="","",$G$10)</f>
        <v/>
      </c>
      <c r="M100" s="238"/>
      <c r="N100" s="238"/>
      <c r="O100" s="238"/>
      <c r="P100" s="239"/>
      <c r="Q100" s="180" t="str">
        <f>IF(D101="","",$K$10)</f>
        <v/>
      </c>
      <c r="R100" s="181"/>
      <c r="S100" s="181"/>
      <c r="T100" s="181"/>
      <c r="U100" s="181"/>
      <c r="V100" s="181"/>
      <c r="W100" s="16" t="s">
        <v>22</v>
      </c>
      <c r="X100" s="180" t="str">
        <f>IF(OR(D101="",$Q$6=""),"",VLOOKUP($Q$6,$AN$2:$BD$4,11,0))</f>
        <v/>
      </c>
      <c r="Y100" s="181"/>
      <c r="Z100" s="181"/>
      <c r="AA100" s="181"/>
      <c r="AB100" s="181"/>
      <c r="AC100" s="181"/>
      <c r="AD100" s="71" t="s">
        <v>22</v>
      </c>
    </row>
    <row r="101" spans="1:58" ht="18.75" customHeight="1">
      <c r="B101" s="192"/>
      <c r="C101" s="195"/>
      <c r="D101" s="242"/>
      <c r="E101" s="243"/>
      <c r="F101" s="243"/>
      <c r="G101" s="243"/>
      <c r="H101" s="243"/>
      <c r="I101" s="243"/>
      <c r="J101" s="243"/>
      <c r="K101" s="244"/>
      <c r="L101" s="240"/>
      <c r="M101" s="209"/>
      <c r="N101" s="209"/>
      <c r="O101" s="209"/>
      <c r="P101" s="241"/>
      <c r="Q101" s="177" t="str">
        <f>IF(D101="","",MIN(Q100,X100))</f>
        <v/>
      </c>
      <c r="R101" s="178"/>
      <c r="S101" s="178"/>
      <c r="T101" s="178"/>
      <c r="U101" s="178"/>
      <c r="V101" s="178"/>
      <c r="W101" s="178"/>
      <c r="X101" s="178"/>
      <c r="Y101" s="178"/>
      <c r="Z101" s="178"/>
      <c r="AA101" s="178"/>
      <c r="AB101" s="178"/>
      <c r="AC101" s="178"/>
      <c r="AD101" s="72" t="s">
        <v>22</v>
      </c>
    </row>
    <row r="102" spans="1:58">
      <c r="B102" s="207">
        <f>B100+1</f>
        <v>38</v>
      </c>
      <c r="C102" s="212"/>
      <c r="D102" s="234"/>
      <c r="E102" s="235"/>
      <c r="F102" s="235"/>
      <c r="G102" s="235"/>
      <c r="H102" s="235"/>
      <c r="I102" s="235"/>
      <c r="J102" s="235"/>
      <c r="K102" s="236"/>
      <c r="L102" s="237" t="str">
        <f>IF(D103="","",$G$10)</f>
        <v/>
      </c>
      <c r="M102" s="238"/>
      <c r="N102" s="238"/>
      <c r="O102" s="238"/>
      <c r="P102" s="239"/>
      <c r="Q102" s="180" t="str">
        <f>IF(D103="","",$K$10)</f>
        <v/>
      </c>
      <c r="R102" s="181"/>
      <c r="S102" s="181"/>
      <c r="T102" s="181"/>
      <c r="U102" s="181"/>
      <c r="V102" s="181"/>
      <c r="W102" s="16" t="s">
        <v>22</v>
      </c>
      <c r="X102" s="180" t="str">
        <f>IF(OR(D103="",$Q$6=""),"",VLOOKUP($Q$6,$AN$2:$BD$4,11,0))</f>
        <v/>
      </c>
      <c r="Y102" s="181"/>
      <c r="Z102" s="181"/>
      <c r="AA102" s="181"/>
      <c r="AB102" s="181"/>
      <c r="AC102" s="181"/>
      <c r="AD102" s="71" t="s">
        <v>22</v>
      </c>
    </row>
    <row r="103" spans="1:58" ht="18.75" customHeight="1">
      <c r="B103" s="192"/>
      <c r="C103" s="195"/>
      <c r="D103" s="242"/>
      <c r="E103" s="243"/>
      <c r="F103" s="243"/>
      <c r="G103" s="243"/>
      <c r="H103" s="243"/>
      <c r="I103" s="243"/>
      <c r="J103" s="243"/>
      <c r="K103" s="244"/>
      <c r="L103" s="240"/>
      <c r="M103" s="209"/>
      <c r="N103" s="209"/>
      <c r="O103" s="209"/>
      <c r="P103" s="241"/>
      <c r="Q103" s="177" t="str">
        <f>IF(D103="","",MIN(Q102,X102))</f>
        <v/>
      </c>
      <c r="R103" s="178"/>
      <c r="S103" s="178"/>
      <c r="T103" s="178"/>
      <c r="U103" s="178"/>
      <c r="V103" s="178"/>
      <c r="W103" s="178"/>
      <c r="X103" s="178"/>
      <c r="Y103" s="178"/>
      <c r="Z103" s="178"/>
      <c r="AA103" s="178"/>
      <c r="AB103" s="178"/>
      <c r="AC103" s="178"/>
      <c r="AD103" s="72" t="s">
        <v>22</v>
      </c>
    </row>
    <row r="104" spans="1:58">
      <c r="B104" s="207">
        <f>B102+1</f>
        <v>39</v>
      </c>
      <c r="C104" s="212"/>
      <c r="D104" s="234"/>
      <c r="E104" s="235"/>
      <c r="F104" s="235"/>
      <c r="G104" s="235"/>
      <c r="H104" s="235"/>
      <c r="I104" s="235"/>
      <c r="J104" s="235"/>
      <c r="K104" s="236"/>
      <c r="L104" s="237" t="str">
        <f>IF(D105="","",$G$10)</f>
        <v/>
      </c>
      <c r="M104" s="238"/>
      <c r="N104" s="238"/>
      <c r="O104" s="238"/>
      <c r="P104" s="239"/>
      <c r="Q104" s="180" t="str">
        <f>IF(D105="","",$K$10)</f>
        <v/>
      </c>
      <c r="R104" s="181"/>
      <c r="S104" s="181"/>
      <c r="T104" s="181"/>
      <c r="U104" s="181"/>
      <c r="V104" s="181"/>
      <c r="W104" s="16" t="s">
        <v>22</v>
      </c>
      <c r="X104" s="180" t="str">
        <f>IF(OR(D105="",$Q$6=""),"",VLOOKUP($Q$6,$AN$2:$BD$4,11,0))</f>
        <v/>
      </c>
      <c r="Y104" s="181"/>
      <c r="Z104" s="181"/>
      <c r="AA104" s="181"/>
      <c r="AB104" s="181"/>
      <c r="AC104" s="181"/>
      <c r="AD104" s="71" t="s">
        <v>22</v>
      </c>
    </row>
    <row r="105" spans="1:58" ht="18.75" customHeight="1">
      <c r="B105" s="192"/>
      <c r="C105" s="195"/>
      <c r="D105" s="242"/>
      <c r="E105" s="243"/>
      <c r="F105" s="243"/>
      <c r="G105" s="243"/>
      <c r="H105" s="243"/>
      <c r="I105" s="243"/>
      <c r="J105" s="243"/>
      <c r="K105" s="244"/>
      <c r="L105" s="240"/>
      <c r="M105" s="209"/>
      <c r="N105" s="209"/>
      <c r="O105" s="209"/>
      <c r="P105" s="241"/>
      <c r="Q105" s="177" t="str">
        <f>IF(D105="","",MIN(Q104,X104))</f>
        <v/>
      </c>
      <c r="R105" s="178"/>
      <c r="S105" s="178"/>
      <c r="T105" s="178"/>
      <c r="U105" s="178"/>
      <c r="V105" s="178"/>
      <c r="W105" s="178"/>
      <c r="X105" s="178"/>
      <c r="Y105" s="178"/>
      <c r="Z105" s="178"/>
      <c r="AA105" s="178"/>
      <c r="AB105" s="178"/>
      <c r="AC105" s="178"/>
      <c r="AD105" s="72" t="s">
        <v>22</v>
      </c>
    </row>
    <row r="106" spans="1:58">
      <c r="B106" s="207">
        <f>B104+1</f>
        <v>40</v>
      </c>
      <c r="C106" s="212"/>
      <c r="D106" s="234"/>
      <c r="E106" s="235"/>
      <c r="F106" s="235"/>
      <c r="G106" s="235"/>
      <c r="H106" s="235"/>
      <c r="I106" s="235"/>
      <c r="J106" s="235"/>
      <c r="K106" s="236"/>
      <c r="L106" s="237" t="str">
        <f>IF(D107="","",$G$10)</f>
        <v/>
      </c>
      <c r="M106" s="238"/>
      <c r="N106" s="238"/>
      <c r="O106" s="238"/>
      <c r="P106" s="239"/>
      <c r="Q106" s="180" t="str">
        <f>IF(D107="","",$K$10)</f>
        <v/>
      </c>
      <c r="R106" s="181"/>
      <c r="S106" s="181"/>
      <c r="T106" s="181"/>
      <c r="U106" s="181"/>
      <c r="V106" s="181"/>
      <c r="W106" s="16" t="s">
        <v>22</v>
      </c>
      <c r="X106" s="180" t="str">
        <f>IF(OR(D107="",$Q$6=""),"",VLOOKUP($Q$6,$AN$2:$BD$4,11,0))</f>
        <v/>
      </c>
      <c r="Y106" s="181"/>
      <c r="Z106" s="181"/>
      <c r="AA106" s="181"/>
      <c r="AB106" s="181"/>
      <c r="AC106" s="181"/>
      <c r="AD106" s="71" t="s">
        <v>22</v>
      </c>
    </row>
    <row r="107" spans="1:58" ht="18.75" customHeight="1" thickBot="1">
      <c r="B107" s="192"/>
      <c r="C107" s="195"/>
      <c r="D107" s="242"/>
      <c r="E107" s="243"/>
      <c r="F107" s="243"/>
      <c r="G107" s="243"/>
      <c r="H107" s="243"/>
      <c r="I107" s="243"/>
      <c r="J107" s="243"/>
      <c r="K107" s="244"/>
      <c r="L107" s="240"/>
      <c r="M107" s="209"/>
      <c r="N107" s="209"/>
      <c r="O107" s="209"/>
      <c r="P107" s="241"/>
      <c r="Q107" s="177" t="str">
        <f>IF(D107="","",MIN(Q106,X106))</f>
        <v/>
      </c>
      <c r="R107" s="178"/>
      <c r="S107" s="178"/>
      <c r="T107" s="178"/>
      <c r="U107" s="178"/>
      <c r="V107" s="178"/>
      <c r="W107" s="178"/>
      <c r="X107" s="178"/>
      <c r="Y107" s="178"/>
      <c r="Z107" s="178"/>
      <c r="AA107" s="178"/>
      <c r="AB107" s="178"/>
      <c r="AC107" s="178"/>
      <c r="AD107" s="72" t="s">
        <v>22</v>
      </c>
    </row>
    <row r="108" spans="1:58" ht="26.25" customHeight="1" thickBot="1">
      <c r="J108" s="173" t="s">
        <v>36</v>
      </c>
      <c r="K108" s="174"/>
      <c r="L108" s="174">
        <f>B68</f>
        <v>21</v>
      </c>
      <c r="M108" s="174"/>
      <c r="N108" s="28" t="s">
        <v>81</v>
      </c>
      <c r="O108" s="174">
        <f>B106</f>
        <v>40</v>
      </c>
      <c r="P108" s="175"/>
      <c r="Q108" s="173" t="s">
        <v>68</v>
      </c>
      <c r="R108" s="174"/>
      <c r="S108" s="174"/>
      <c r="T108" s="174"/>
      <c r="U108" s="175"/>
      <c r="V108" s="245">
        <f>SUM(Q69,Q71,Q73,Q75,Q77,Q79,Q81,Q83,Q85,Q87,Q89,Q91,Q93,Q95,Q97,Q99,Q101,Q103,Q105,Q107)</f>
        <v>0</v>
      </c>
      <c r="W108" s="245"/>
      <c r="X108" s="245"/>
      <c r="Y108" s="245"/>
      <c r="Z108" s="245"/>
      <c r="AA108" s="245"/>
      <c r="AB108" s="245"/>
      <c r="AC108" s="245"/>
      <c r="AD108" s="73" t="s">
        <v>22</v>
      </c>
    </row>
    <row r="109" spans="1:58" ht="20.25" customHeight="1">
      <c r="A109" s="256" t="s">
        <v>89</v>
      </c>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40"/>
      <c r="AG109" s="40"/>
      <c r="AH109" s="40"/>
      <c r="AI109" s="40"/>
      <c r="AJ109" s="40"/>
      <c r="AK109" s="40"/>
      <c r="AL109" s="40"/>
      <c r="AM109" s="23"/>
      <c r="AN109" s="189"/>
      <c r="AO109" s="189"/>
      <c r="AP109" s="189"/>
      <c r="AQ109" s="189"/>
      <c r="AR109" s="189"/>
      <c r="AS109" s="189"/>
      <c r="AT109" s="189"/>
      <c r="AU109" s="189"/>
      <c r="AV109" s="189"/>
      <c r="AW109" s="189"/>
      <c r="AX109" s="189"/>
      <c r="AY109" s="189"/>
      <c r="AZ109" s="189"/>
      <c r="BA109" s="189"/>
      <c r="BB109" s="189"/>
      <c r="BC109" s="189"/>
      <c r="BD109" s="189"/>
      <c r="BE109" s="23"/>
      <c r="BF109" s="23"/>
    </row>
    <row r="110" spans="1:58" ht="19.5" customHeight="1">
      <c r="K110" s="7" t="s">
        <v>7</v>
      </c>
      <c r="L110" s="257" t="str">
        <f>IF($L$2="","",$L$2)</f>
        <v>令和</v>
      </c>
      <c r="M110" s="257"/>
      <c r="N110" s="230">
        <f>$N$2</f>
        <v>0</v>
      </c>
      <c r="O110" s="230"/>
      <c r="P110" s="230" t="s">
        <v>3</v>
      </c>
      <c r="Q110" s="230"/>
      <c r="R110" s="230">
        <f>$R$2</f>
        <v>0</v>
      </c>
      <c r="S110" s="230"/>
      <c r="T110" s="230" t="s">
        <v>33</v>
      </c>
      <c r="U110" s="230"/>
      <c r="V110" s="8" t="s">
        <v>10</v>
      </c>
      <c r="AM110" s="23"/>
      <c r="AN110" s="189"/>
      <c r="AO110" s="189"/>
      <c r="AP110" s="189"/>
      <c r="AQ110" s="189"/>
      <c r="AR110" s="189"/>
      <c r="AS110" s="189"/>
      <c r="AT110" s="189"/>
      <c r="AU110" s="189"/>
      <c r="AV110" s="189"/>
      <c r="AW110" s="189"/>
      <c r="AX110" s="178"/>
      <c r="AY110" s="178"/>
      <c r="AZ110" s="178"/>
      <c r="BA110" s="178"/>
      <c r="BB110" s="178"/>
      <c r="BC110" s="178"/>
      <c r="BD110" s="178"/>
      <c r="BE110" s="23"/>
      <c r="BF110" s="23"/>
    </row>
    <row r="111" spans="1:58" ht="14.25" customHeight="1">
      <c r="L111" s="225" t="s">
        <v>57</v>
      </c>
      <c r="M111" s="225"/>
      <c r="N111" s="225"/>
      <c r="O111" s="225"/>
      <c r="P111" s="225"/>
      <c r="Q111" s="254">
        <f>$Q$3</f>
        <v>0</v>
      </c>
      <c r="R111" s="254"/>
      <c r="S111" s="254"/>
      <c r="T111" s="254"/>
      <c r="U111" s="254"/>
      <c r="V111" s="254"/>
      <c r="W111" s="254"/>
      <c r="X111" s="254"/>
      <c r="Y111" s="254"/>
      <c r="Z111" s="254"/>
      <c r="AA111" s="254"/>
      <c r="AB111" s="254"/>
      <c r="AC111" s="254"/>
      <c r="AD111" s="254"/>
      <c r="AM111" s="23"/>
      <c r="AN111" s="189"/>
      <c r="AO111" s="189"/>
      <c r="AP111" s="189"/>
      <c r="AQ111" s="189"/>
      <c r="AR111" s="189"/>
      <c r="AS111" s="189"/>
      <c r="AT111" s="189"/>
      <c r="AU111" s="189"/>
      <c r="AV111" s="189"/>
      <c r="AW111" s="189"/>
      <c r="AX111" s="178"/>
      <c r="AY111" s="178"/>
      <c r="AZ111" s="178"/>
      <c r="BA111" s="178"/>
      <c r="BB111" s="178"/>
      <c r="BC111" s="178"/>
      <c r="BD111" s="178"/>
      <c r="BE111" s="23"/>
      <c r="BF111" s="23"/>
    </row>
    <row r="112" spans="1:58" ht="14.25" customHeight="1">
      <c r="L112" s="210" t="s">
        <v>91</v>
      </c>
      <c r="M112" s="210"/>
      <c r="N112" s="210"/>
      <c r="O112" s="210"/>
      <c r="P112" s="210"/>
      <c r="Q112" s="210">
        <f>$Q$4</f>
        <v>0</v>
      </c>
      <c r="R112" s="210"/>
      <c r="S112" s="210"/>
      <c r="T112" s="210"/>
      <c r="U112" s="210"/>
      <c r="V112" s="210"/>
      <c r="W112" s="210"/>
      <c r="X112" s="210"/>
      <c r="Y112" s="210"/>
      <c r="Z112" s="210"/>
      <c r="AA112" s="210"/>
      <c r="AB112" s="210"/>
      <c r="AC112" s="210"/>
      <c r="AD112" s="210"/>
      <c r="AM112" s="23"/>
      <c r="AN112" s="189"/>
      <c r="AO112" s="189"/>
      <c r="AP112" s="189"/>
      <c r="AQ112" s="189"/>
      <c r="AR112" s="189"/>
      <c r="AS112" s="189"/>
      <c r="AT112" s="189"/>
      <c r="AU112" s="189"/>
      <c r="AV112" s="189"/>
      <c r="AW112" s="189"/>
      <c r="AX112" s="178"/>
      <c r="AY112" s="178"/>
      <c r="AZ112" s="178"/>
      <c r="BA112" s="178"/>
      <c r="BB112" s="178"/>
      <c r="BC112" s="178"/>
      <c r="BD112" s="178"/>
      <c r="BE112" s="23"/>
      <c r="BF112" s="23"/>
    </row>
    <row r="113" spans="2:58" ht="14.25" customHeight="1">
      <c r="B113" s="69"/>
      <c r="C113" s="69"/>
      <c r="D113" s="69"/>
      <c r="E113" s="69"/>
      <c r="F113" s="69"/>
      <c r="G113" s="69"/>
      <c r="H113" s="69"/>
      <c r="I113" s="69"/>
      <c r="J113" s="69"/>
      <c r="K113" s="69"/>
      <c r="L113" s="249" t="s">
        <v>92</v>
      </c>
      <c r="M113" s="249"/>
      <c r="N113" s="249"/>
      <c r="O113" s="249"/>
      <c r="P113" s="249"/>
      <c r="Q113" s="255">
        <f>$Q$5</f>
        <v>0</v>
      </c>
      <c r="R113" s="255"/>
      <c r="S113" s="255"/>
      <c r="T113" s="255"/>
      <c r="U113" s="255"/>
      <c r="V113" s="255"/>
      <c r="W113" s="255"/>
      <c r="X113" s="255"/>
      <c r="Y113" s="255"/>
      <c r="Z113" s="255"/>
      <c r="AA113" s="255"/>
      <c r="AB113" s="255"/>
      <c r="AC113" s="255"/>
      <c r="AD113" s="58" t="s">
        <v>94</v>
      </c>
      <c r="AM113" s="23"/>
      <c r="AN113" s="56"/>
      <c r="AO113" s="56"/>
      <c r="AP113" s="56"/>
      <c r="AQ113" s="56"/>
      <c r="AR113" s="56"/>
      <c r="AS113" s="56"/>
      <c r="AT113" s="56"/>
      <c r="AU113" s="56"/>
      <c r="AV113" s="56"/>
      <c r="AW113" s="56"/>
      <c r="AX113" s="55"/>
      <c r="AY113" s="55"/>
      <c r="AZ113" s="55"/>
      <c r="BA113" s="55"/>
      <c r="BB113" s="55"/>
      <c r="BC113" s="55"/>
      <c r="BD113" s="55"/>
      <c r="BE113" s="23"/>
      <c r="BF113" s="23"/>
    </row>
    <row r="114" spans="2:58" ht="14.25" customHeight="1">
      <c r="B114" s="69"/>
      <c r="C114" s="69"/>
      <c r="D114" s="69"/>
      <c r="E114" s="69"/>
      <c r="F114" s="69"/>
      <c r="G114" s="69"/>
      <c r="H114" s="69"/>
      <c r="I114" s="69"/>
      <c r="J114" s="69"/>
      <c r="K114" s="69"/>
      <c r="L114" s="249" t="s">
        <v>48</v>
      </c>
      <c r="M114" s="249"/>
      <c r="N114" s="249"/>
      <c r="O114" s="249"/>
      <c r="P114" s="249"/>
      <c r="Q114" s="250">
        <f>$Q$6</f>
        <v>0</v>
      </c>
      <c r="R114" s="250"/>
      <c r="S114" s="250"/>
      <c r="T114" s="250"/>
      <c r="U114" s="250"/>
      <c r="V114" s="250"/>
      <c r="W114" s="250"/>
      <c r="X114" s="250"/>
      <c r="Y114" s="250"/>
      <c r="Z114" s="250"/>
      <c r="AA114" s="250"/>
      <c r="AB114" s="250"/>
      <c r="AC114" s="250"/>
      <c r="AD114" s="250"/>
      <c r="AM114" s="23"/>
      <c r="AN114" s="56"/>
      <c r="AO114" s="56"/>
      <c r="AP114" s="56"/>
      <c r="AQ114" s="56"/>
      <c r="AR114" s="56"/>
      <c r="AS114" s="56"/>
      <c r="AT114" s="56"/>
      <c r="AU114" s="56"/>
      <c r="AV114" s="56"/>
      <c r="AW114" s="56"/>
      <c r="AX114" s="55"/>
      <c r="AY114" s="55"/>
      <c r="AZ114" s="55"/>
      <c r="BA114" s="55"/>
      <c r="BB114" s="55"/>
      <c r="BC114" s="55"/>
      <c r="BD114" s="55"/>
      <c r="BE114" s="23"/>
      <c r="BF114" s="23"/>
    </row>
    <row r="115" spans="2:58" ht="14.25" customHeight="1">
      <c r="B115" s="69" t="s">
        <v>90</v>
      </c>
      <c r="C115" s="69"/>
      <c r="D115" s="69"/>
      <c r="E115" s="69"/>
      <c r="F115" s="69"/>
      <c r="G115" s="69"/>
      <c r="H115" s="69"/>
      <c r="I115" s="69"/>
      <c r="J115" s="69"/>
      <c r="K115" s="69"/>
      <c r="L115" s="69"/>
      <c r="M115" s="69"/>
      <c r="N115" s="57"/>
      <c r="O115" s="57"/>
      <c r="P115" s="69"/>
      <c r="Q115" s="69"/>
      <c r="R115" s="69"/>
      <c r="S115" s="69"/>
      <c r="T115" s="70"/>
      <c r="U115" s="70"/>
      <c r="V115" s="70"/>
      <c r="W115" s="70"/>
      <c r="X115" s="70"/>
      <c r="Y115" s="58"/>
      <c r="Z115" s="58"/>
      <c r="AA115" s="58"/>
      <c r="AB115" s="58"/>
      <c r="AC115" s="58"/>
      <c r="AD115" s="58"/>
      <c r="AE115" s="58"/>
      <c r="AF115" s="58"/>
      <c r="AG115" s="58"/>
      <c r="AH115" s="58"/>
      <c r="AI115" s="58"/>
      <c r="AJ115" s="58"/>
      <c r="AM115" s="23"/>
      <c r="AN115" s="56"/>
      <c r="AO115" s="56"/>
      <c r="AP115" s="56"/>
      <c r="AQ115" s="56"/>
      <c r="AR115" s="56"/>
      <c r="AS115" s="56"/>
      <c r="AT115" s="56"/>
      <c r="AU115" s="56"/>
      <c r="AV115" s="56"/>
      <c r="AW115" s="56"/>
      <c r="AX115" s="55"/>
      <c r="AY115" s="55"/>
      <c r="AZ115" s="55"/>
      <c r="BA115" s="55"/>
      <c r="BB115" s="55"/>
      <c r="BC115" s="55"/>
      <c r="BD115" s="55"/>
      <c r="BE115" s="23"/>
      <c r="BF115" s="23"/>
    </row>
    <row r="116" spans="2:58" ht="15" customHeight="1">
      <c r="B116" s="251" t="s">
        <v>95</v>
      </c>
      <c r="C116" s="251"/>
      <c r="D116" s="251"/>
      <c r="E116" s="251"/>
      <c r="F116" s="251"/>
      <c r="G116" s="251"/>
      <c r="H116" s="249" t="s">
        <v>96</v>
      </c>
      <c r="I116" s="249"/>
      <c r="J116" s="249"/>
      <c r="K116" s="249"/>
      <c r="L116" s="249"/>
      <c r="M116" s="69"/>
      <c r="N116" s="252" t="str">
        <f>$N$8</f>
        <v>午前○時</v>
      </c>
      <c r="O116" s="252"/>
      <c r="P116" s="252"/>
      <c r="Q116" s="252"/>
      <c r="R116" s="69" t="s">
        <v>81</v>
      </c>
      <c r="S116" s="252" t="str">
        <f>$S$8</f>
        <v>午後○時</v>
      </c>
      <c r="T116" s="252"/>
      <c r="U116" s="252"/>
      <c r="V116" s="252"/>
      <c r="W116" s="69"/>
      <c r="X116" s="69"/>
      <c r="Y116" s="69"/>
      <c r="Z116" s="69"/>
      <c r="AA116" s="69"/>
      <c r="AB116" s="69"/>
      <c r="AC116" s="69"/>
      <c r="AD116" s="69"/>
      <c r="AI116" s="58"/>
    </row>
    <row r="117" spans="2:58" ht="15" customHeight="1">
      <c r="B117" s="251" t="s">
        <v>98</v>
      </c>
      <c r="C117" s="251"/>
      <c r="D117" s="251"/>
      <c r="E117" s="251"/>
      <c r="F117" s="251"/>
      <c r="G117" s="251"/>
      <c r="H117" s="251"/>
      <c r="I117" s="251"/>
      <c r="J117" s="251"/>
      <c r="K117" s="251"/>
      <c r="L117" s="251"/>
      <c r="M117" s="251"/>
      <c r="N117" s="251"/>
      <c r="O117" s="29"/>
      <c r="P117" s="30"/>
      <c r="Q117" s="30"/>
      <c r="R117" s="30"/>
      <c r="S117" s="69"/>
      <c r="T117" s="69"/>
      <c r="U117" s="69"/>
      <c r="V117" s="69"/>
      <c r="W117" s="69"/>
      <c r="X117" s="69"/>
      <c r="Y117" s="69"/>
      <c r="Z117" s="69"/>
      <c r="AA117" s="69"/>
      <c r="AB117" s="69"/>
      <c r="AC117" s="69"/>
      <c r="AD117" s="69"/>
    </row>
    <row r="118" spans="2:58" ht="15" customHeight="1">
      <c r="B118" s="249" t="s">
        <v>44</v>
      </c>
      <c r="C118" s="249"/>
      <c r="D118" s="249"/>
      <c r="E118" s="249"/>
      <c r="F118" s="249"/>
      <c r="G118" s="210" t="s">
        <v>51</v>
      </c>
      <c r="H118" s="210"/>
      <c r="I118" s="210"/>
      <c r="J118" s="210"/>
      <c r="K118" s="253">
        <f>$K$10</f>
        <v>0</v>
      </c>
      <c r="L118" s="253"/>
      <c r="M118" s="253"/>
      <c r="N118" s="253"/>
      <c r="O118" s="69" t="s">
        <v>22</v>
      </c>
      <c r="P118" s="69"/>
      <c r="Q118" s="69"/>
      <c r="R118" s="69"/>
      <c r="S118" s="69"/>
      <c r="T118" s="69"/>
      <c r="U118" s="69"/>
      <c r="V118" s="69"/>
      <c r="W118" s="69"/>
      <c r="X118" s="69"/>
      <c r="Y118" s="69"/>
      <c r="Z118" s="69"/>
      <c r="AA118" s="69"/>
      <c r="AB118" s="69"/>
      <c r="AC118" s="69"/>
      <c r="AD118" s="69"/>
    </row>
    <row r="119" spans="2:58" ht="13.5" customHeight="1">
      <c r="B119" s="207" t="s">
        <v>36</v>
      </c>
      <c r="C119" s="212"/>
      <c r="D119" s="246" t="s">
        <v>11</v>
      </c>
      <c r="E119" s="247"/>
      <c r="F119" s="247"/>
      <c r="G119" s="247"/>
      <c r="H119" s="247"/>
      <c r="I119" s="247"/>
      <c r="J119" s="247"/>
      <c r="K119" s="248"/>
      <c r="L119" s="207" t="s">
        <v>58</v>
      </c>
      <c r="M119" s="208"/>
      <c r="N119" s="208"/>
      <c r="O119" s="208"/>
      <c r="P119" s="212"/>
      <c r="Q119" s="214" t="s">
        <v>74</v>
      </c>
      <c r="R119" s="215"/>
      <c r="S119" s="215"/>
      <c r="T119" s="215"/>
      <c r="U119" s="215"/>
      <c r="V119" s="215"/>
      <c r="W119" s="216"/>
      <c r="X119" s="214" t="s">
        <v>75</v>
      </c>
      <c r="Y119" s="215"/>
      <c r="Z119" s="215"/>
      <c r="AA119" s="215"/>
      <c r="AB119" s="215"/>
      <c r="AC119" s="215"/>
      <c r="AD119" s="216"/>
      <c r="AI119" s="39"/>
    </row>
    <row r="120" spans="2:58">
      <c r="B120" s="188"/>
      <c r="C120" s="191"/>
      <c r="D120" s="188" t="s">
        <v>37</v>
      </c>
      <c r="E120" s="189"/>
      <c r="F120" s="189"/>
      <c r="G120" s="189"/>
      <c r="H120" s="189"/>
      <c r="I120" s="189"/>
      <c r="J120" s="189"/>
      <c r="K120" s="191"/>
      <c r="L120" s="188"/>
      <c r="M120" s="189"/>
      <c r="N120" s="189"/>
      <c r="O120" s="189"/>
      <c r="P120" s="191"/>
      <c r="Q120" s="217"/>
      <c r="R120" s="218"/>
      <c r="S120" s="218"/>
      <c r="T120" s="218"/>
      <c r="U120" s="218"/>
      <c r="V120" s="218"/>
      <c r="W120" s="219"/>
      <c r="X120" s="217"/>
      <c r="Y120" s="218"/>
      <c r="Z120" s="218"/>
      <c r="AA120" s="218"/>
      <c r="AB120" s="218"/>
      <c r="AC120" s="218"/>
      <c r="AD120" s="219"/>
      <c r="AI120" s="39"/>
      <c r="AJ120" s="39"/>
    </row>
    <row r="121" spans="2:58">
      <c r="B121" s="192"/>
      <c r="C121" s="195"/>
      <c r="D121" s="192"/>
      <c r="E121" s="176"/>
      <c r="F121" s="176"/>
      <c r="G121" s="176"/>
      <c r="H121" s="176"/>
      <c r="I121" s="176"/>
      <c r="J121" s="176"/>
      <c r="K121" s="195"/>
      <c r="L121" s="192"/>
      <c r="M121" s="176"/>
      <c r="N121" s="176"/>
      <c r="O121" s="176"/>
      <c r="P121" s="195"/>
      <c r="Q121" s="222" t="s">
        <v>103</v>
      </c>
      <c r="R121" s="223"/>
      <c r="S121" s="223"/>
      <c r="T121" s="223"/>
      <c r="U121" s="223"/>
      <c r="V121" s="223"/>
      <c r="W121" s="223"/>
      <c r="X121" s="223"/>
      <c r="Y121" s="223"/>
      <c r="Z121" s="223"/>
      <c r="AA121" s="223"/>
      <c r="AB121" s="223"/>
      <c r="AC121" s="223"/>
      <c r="AD121" s="224"/>
    </row>
    <row r="122" spans="2:58">
      <c r="B122" s="188">
        <v>41</v>
      </c>
      <c r="C122" s="191"/>
      <c r="D122" s="234"/>
      <c r="E122" s="235"/>
      <c r="F122" s="235"/>
      <c r="G122" s="235"/>
      <c r="H122" s="235"/>
      <c r="I122" s="235"/>
      <c r="J122" s="235"/>
      <c r="K122" s="236"/>
      <c r="L122" s="237" t="str">
        <f>IF(D123="","",$G$10)</f>
        <v/>
      </c>
      <c r="M122" s="238"/>
      <c r="N122" s="238"/>
      <c r="O122" s="238"/>
      <c r="P122" s="239"/>
      <c r="Q122" s="180" t="str">
        <f>IF(D123="","",$K$10)</f>
        <v/>
      </c>
      <c r="R122" s="181"/>
      <c r="S122" s="181"/>
      <c r="T122" s="181"/>
      <c r="U122" s="181"/>
      <c r="V122" s="181"/>
      <c r="W122" s="16" t="s">
        <v>22</v>
      </c>
      <c r="X122" s="180" t="str">
        <f>IF(OR(D123="",$Q$6=""),"",VLOOKUP($Q$6,$AN$2:$BD$4,11,0))</f>
        <v/>
      </c>
      <c r="Y122" s="181"/>
      <c r="Z122" s="181"/>
      <c r="AA122" s="181"/>
      <c r="AB122" s="181"/>
      <c r="AC122" s="181"/>
      <c r="AD122" s="71" t="s">
        <v>22</v>
      </c>
    </row>
    <row r="123" spans="2:58" ht="18.75" customHeight="1">
      <c r="B123" s="192"/>
      <c r="C123" s="195"/>
      <c r="D123" s="242"/>
      <c r="E123" s="243"/>
      <c r="F123" s="243"/>
      <c r="G123" s="243"/>
      <c r="H123" s="243"/>
      <c r="I123" s="243"/>
      <c r="J123" s="243"/>
      <c r="K123" s="244"/>
      <c r="L123" s="240"/>
      <c r="M123" s="209"/>
      <c r="N123" s="209"/>
      <c r="O123" s="209"/>
      <c r="P123" s="241"/>
      <c r="Q123" s="177" t="str">
        <f>IF(D123="","",MIN(Q122,X122))</f>
        <v/>
      </c>
      <c r="R123" s="178"/>
      <c r="S123" s="178"/>
      <c r="T123" s="178"/>
      <c r="U123" s="178"/>
      <c r="V123" s="178"/>
      <c r="W123" s="178"/>
      <c r="X123" s="178"/>
      <c r="Y123" s="178"/>
      <c r="Z123" s="178"/>
      <c r="AA123" s="178"/>
      <c r="AB123" s="178"/>
      <c r="AC123" s="178"/>
      <c r="AD123" s="72" t="s">
        <v>22</v>
      </c>
    </row>
    <row r="124" spans="2:58">
      <c r="B124" s="207">
        <f>B122+1</f>
        <v>42</v>
      </c>
      <c r="C124" s="212"/>
      <c r="D124" s="234"/>
      <c r="E124" s="235"/>
      <c r="F124" s="235"/>
      <c r="G124" s="235"/>
      <c r="H124" s="235"/>
      <c r="I124" s="235"/>
      <c r="J124" s="235"/>
      <c r="K124" s="236"/>
      <c r="L124" s="237" t="str">
        <f>IF(D125="","",$G$10)</f>
        <v/>
      </c>
      <c r="M124" s="238"/>
      <c r="N124" s="238"/>
      <c r="O124" s="238"/>
      <c r="P124" s="239"/>
      <c r="Q124" s="180" t="str">
        <f>IF(D125="","",$K$10)</f>
        <v/>
      </c>
      <c r="R124" s="181"/>
      <c r="S124" s="181"/>
      <c r="T124" s="181"/>
      <c r="U124" s="181"/>
      <c r="V124" s="181"/>
      <c r="W124" s="16" t="s">
        <v>22</v>
      </c>
      <c r="X124" s="180" t="str">
        <f>IF(OR(D125="",$Q$6=""),"",VLOOKUP($Q$6,$AN$2:$BD$4,11,0))</f>
        <v/>
      </c>
      <c r="Y124" s="181"/>
      <c r="Z124" s="181"/>
      <c r="AA124" s="181"/>
      <c r="AB124" s="181"/>
      <c r="AC124" s="181"/>
      <c r="AD124" s="71" t="s">
        <v>22</v>
      </c>
    </row>
    <row r="125" spans="2:58" ht="18.75" customHeight="1">
      <c r="B125" s="192"/>
      <c r="C125" s="195"/>
      <c r="D125" s="242"/>
      <c r="E125" s="243"/>
      <c r="F125" s="243"/>
      <c r="G125" s="243"/>
      <c r="H125" s="243"/>
      <c r="I125" s="243"/>
      <c r="J125" s="243"/>
      <c r="K125" s="244"/>
      <c r="L125" s="240"/>
      <c r="M125" s="209"/>
      <c r="N125" s="209"/>
      <c r="O125" s="209"/>
      <c r="P125" s="241"/>
      <c r="Q125" s="177" t="str">
        <f>IF(D125="","",MIN(Q124,X124))</f>
        <v/>
      </c>
      <c r="R125" s="178"/>
      <c r="S125" s="178"/>
      <c r="T125" s="178"/>
      <c r="U125" s="178"/>
      <c r="V125" s="178"/>
      <c r="W125" s="178"/>
      <c r="X125" s="178"/>
      <c r="Y125" s="178"/>
      <c r="Z125" s="178"/>
      <c r="AA125" s="178"/>
      <c r="AB125" s="178"/>
      <c r="AC125" s="178"/>
      <c r="AD125" s="72" t="s">
        <v>22</v>
      </c>
    </row>
    <row r="126" spans="2:58">
      <c r="B126" s="207">
        <f>B124+1</f>
        <v>43</v>
      </c>
      <c r="C126" s="212"/>
      <c r="D126" s="234"/>
      <c r="E126" s="235"/>
      <c r="F126" s="235"/>
      <c r="G126" s="235"/>
      <c r="H126" s="235"/>
      <c r="I126" s="235"/>
      <c r="J126" s="235"/>
      <c r="K126" s="236"/>
      <c r="L126" s="237" t="str">
        <f>IF(D127="","",$G$10)</f>
        <v/>
      </c>
      <c r="M126" s="238"/>
      <c r="N126" s="238"/>
      <c r="O126" s="238"/>
      <c r="P126" s="239"/>
      <c r="Q126" s="180" t="str">
        <f>IF(D127="","",$K$10)</f>
        <v/>
      </c>
      <c r="R126" s="181"/>
      <c r="S126" s="181"/>
      <c r="T126" s="181"/>
      <c r="U126" s="181"/>
      <c r="V126" s="181"/>
      <c r="W126" s="16" t="s">
        <v>22</v>
      </c>
      <c r="X126" s="180" t="str">
        <f>IF(OR(D127="",$Q$6=""),"",VLOOKUP($Q$6,$AN$2:$BD$4,11,0))</f>
        <v/>
      </c>
      <c r="Y126" s="181"/>
      <c r="Z126" s="181"/>
      <c r="AA126" s="181"/>
      <c r="AB126" s="181"/>
      <c r="AC126" s="181"/>
      <c r="AD126" s="71" t="s">
        <v>22</v>
      </c>
    </row>
    <row r="127" spans="2:58" ht="18.75" customHeight="1">
      <c r="B127" s="192"/>
      <c r="C127" s="195"/>
      <c r="D127" s="242"/>
      <c r="E127" s="243"/>
      <c r="F127" s="243"/>
      <c r="G127" s="243"/>
      <c r="H127" s="243"/>
      <c r="I127" s="243"/>
      <c r="J127" s="243"/>
      <c r="K127" s="244"/>
      <c r="L127" s="240"/>
      <c r="M127" s="209"/>
      <c r="N127" s="209"/>
      <c r="O127" s="209"/>
      <c r="P127" s="241"/>
      <c r="Q127" s="177" t="str">
        <f>IF(D127="","",MIN(Q126,X126))</f>
        <v/>
      </c>
      <c r="R127" s="178"/>
      <c r="S127" s="178"/>
      <c r="T127" s="178"/>
      <c r="U127" s="178"/>
      <c r="V127" s="178"/>
      <c r="W127" s="178"/>
      <c r="X127" s="178"/>
      <c r="Y127" s="178"/>
      <c r="Z127" s="178"/>
      <c r="AA127" s="178"/>
      <c r="AB127" s="178"/>
      <c r="AC127" s="178"/>
      <c r="AD127" s="72" t="s">
        <v>22</v>
      </c>
    </row>
    <row r="128" spans="2:58">
      <c r="B128" s="207">
        <f>B126+1</f>
        <v>44</v>
      </c>
      <c r="C128" s="212"/>
      <c r="D128" s="234"/>
      <c r="E128" s="235"/>
      <c r="F128" s="235"/>
      <c r="G128" s="235"/>
      <c r="H128" s="235"/>
      <c r="I128" s="235"/>
      <c r="J128" s="235"/>
      <c r="K128" s="236"/>
      <c r="L128" s="237" t="str">
        <f>IF(D129="","",$G$10)</f>
        <v/>
      </c>
      <c r="M128" s="238"/>
      <c r="N128" s="238"/>
      <c r="O128" s="238"/>
      <c r="P128" s="239"/>
      <c r="Q128" s="180" t="str">
        <f>IF(D129="","",$K$10)</f>
        <v/>
      </c>
      <c r="R128" s="181"/>
      <c r="S128" s="181"/>
      <c r="T128" s="181"/>
      <c r="U128" s="181"/>
      <c r="V128" s="181"/>
      <c r="W128" s="16" t="s">
        <v>22</v>
      </c>
      <c r="X128" s="180" t="str">
        <f>IF(OR(D129="",$Q$6=""),"",VLOOKUP($Q$6,$AN$2:$BD$4,11,0))</f>
        <v/>
      </c>
      <c r="Y128" s="181"/>
      <c r="Z128" s="181"/>
      <c r="AA128" s="181"/>
      <c r="AB128" s="181"/>
      <c r="AC128" s="181"/>
      <c r="AD128" s="71" t="s">
        <v>22</v>
      </c>
    </row>
    <row r="129" spans="2:30" ht="18.75" customHeight="1">
      <c r="B129" s="192"/>
      <c r="C129" s="195"/>
      <c r="D129" s="242"/>
      <c r="E129" s="243"/>
      <c r="F129" s="243"/>
      <c r="G129" s="243"/>
      <c r="H129" s="243"/>
      <c r="I129" s="243"/>
      <c r="J129" s="243"/>
      <c r="K129" s="244"/>
      <c r="L129" s="240"/>
      <c r="M129" s="209"/>
      <c r="N129" s="209"/>
      <c r="O129" s="209"/>
      <c r="P129" s="241"/>
      <c r="Q129" s="177" t="str">
        <f>IF(D129="","",MIN(Q128,X128))</f>
        <v/>
      </c>
      <c r="R129" s="178"/>
      <c r="S129" s="178"/>
      <c r="T129" s="178"/>
      <c r="U129" s="178"/>
      <c r="V129" s="178"/>
      <c r="W129" s="178"/>
      <c r="X129" s="178"/>
      <c r="Y129" s="178"/>
      <c r="Z129" s="178"/>
      <c r="AA129" s="178"/>
      <c r="AB129" s="178"/>
      <c r="AC129" s="178"/>
      <c r="AD129" s="72" t="s">
        <v>22</v>
      </c>
    </row>
    <row r="130" spans="2:30">
      <c r="B130" s="207">
        <f>B128+1</f>
        <v>45</v>
      </c>
      <c r="C130" s="212"/>
      <c r="D130" s="234"/>
      <c r="E130" s="235"/>
      <c r="F130" s="235"/>
      <c r="G130" s="235"/>
      <c r="H130" s="235"/>
      <c r="I130" s="235"/>
      <c r="J130" s="235"/>
      <c r="K130" s="236"/>
      <c r="L130" s="237" t="str">
        <f>IF(D131="","",$G$10)</f>
        <v/>
      </c>
      <c r="M130" s="238"/>
      <c r="N130" s="238"/>
      <c r="O130" s="238"/>
      <c r="P130" s="239"/>
      <c r="Q130" s="180" t="str">
        <f>IF(D131="","",$K$10)</f>
        <v/>
      </c>
      <c r="R130" s="181"/>
      <c r="S130" s="181"/>
      <c r="T130" s="181"/>
      <c r="U130" s="181"/>
      <c r="V130" s="181"/>
      <c r="W130" s="16" t="s">
        <v>22</v>
      </c>
      <c r="X130" s="180" t="str">
        <f>IF(OR(D131="",$Q$6=""),"",VLOOKUP($Q$6,$AN$2:$BD$4,11,0))</f>
        <v/>
      </c>
      <c r="Y130" s="181"/>
      <c r="Z130" s="181"/>
      <c r="AA130" s="181"/>
      <c r="AB130" s="181"/>
      <c r="AC130" s="181"/>
      <c r="AD130" s="71" t="s">
        <v>22</v>
      </c>
    </row>
    <row r="131" spans="2:30" ht="18.75" customHeight="1">
      <c r="B131" s="192"/>
      <c r="C131" s="195"/>
      <c r="D131" s="242"/>
      <c r="E131" s="243"/>
      <c r="F131" s="243"/>
      <c r="G131" s="243"/>
      <c r="H131" s="243"/>
      <c r="I131" s="243"/>
      <c r="J131" s="243"/>
      <c r="K131" s="244"/>
      <c r="L131" s="240"/>
      <c r="M131" s="209"/>
      <c r="N131" s="209"/>
      <c r="O131" s="209"/>
      <c r="P131" s="241"/>
      <c r="Q131" s="177" t="str">
        <f>IF(D131="","",MIN(Q130,X130))</f>
        <v/>
      </c>
      <c r="R131" s="178"/>
      <c r="S131" s="178"/>
      <c r="T131" s="178"/>
      <c r="U131" s="178"/>
      <c r="V131" s="178"/>
      <c r="W131" s="178"/>
      <c r="X131" s="178"/>
      <c r="Y131" s="178"/>
      <c r="Z131" s="178"/>
      <c r="AA131" s="178"/>
      <c r="AB131" s="178"/>
      <c r="AC131" s="178"/>
      <c r="AD131" s="72" t="s">
        <v>22</v>
      </c>
    </row>
    <row r="132" spans="2:30">
      <c r="B132" s="207">
        <f>B130+1</f>
        <v>46</v>
      </c>
      <c r="C132" s="212"/>
      <c r="D132" s="234"/>
      <c r="E132" s="235"/>
      <c r="F132" s="235"/>
      <c r="G132" s="235"/>
      <c r="H132" s="235"/>
      <c r="I132" s="235"/>
      <c r="J132" s="235"/>
      <c r="K132" s="236"/>
      <c r="L132" s="237" t="str">
        <f>IF(D133="","",$G$10)</f>
        <v/>
      </c>
      <c r="M132" s="238"/>
      <c r="N132" s="238"/>
      <c r="O132" s="238"/>
      <c r="P132" s="239"/>
      <c r="Q132" s="180" t="str">
        <f>IF(D133="","",$K$10)</f>
        <v/>
      </c>
      <c r="R132" s="181"/>
      <c r="S132" s="181"/>
      <c r="T132" s="181"/>
      <c r="U132" s="181"/>
      <c r="V132" s="181"/>
      <c r="W132" s="16" t="s">
        <v>22</v>
      </c>
      <c r="X132" s="180" t="str">
        <f>IF(OR(D133="",$Q$6=""),"",VLOOKUP($Q$6,$AN$2:$BD$4,11,0))</f>
        <v/>
      </c>
      <c r="Y132" s="181"/>
      <c r="Z132" s="181"/>
      <c r="AA132" s="181"/>
      <c r="AB132" s="181"/>
      <c r="AC132" s="181"/>
      <c r="AD132" s="71" t="s">
        <v>22</v>
      </c>
    </row>
    <row r="133" spans="2:30" ht="18.75" customHeight="1">
      <c r="B133" s="192"/>
      <c r="C133" s="195"/>
      <c r="D133" s="242"/>
      <c r="E133" s="243"/>
      <c r="F133" s="243"/>
      <c r="G133" s="243"/>
      <c r="H133" s="243"/>
      <c r="I133" s="243"/>
      <c r="J133" s="243"/>
      <c r="K133" s="244"/>
      <c r="L133" s="240"/>
      <c r="M133" s="209"/>
      <c r="N133" s="209"/>
      <c r="O133" s="209"/>
      <c r="P133" s="241"/>
      <c r="Q133" s="177" t="str">
        <f>IF(D133="","",MIN(Q132,X132))</f>
        <v/>
      </c>
      <c r="R133" s="178"/>
      <c r="S133" s="178"/>
      <c r="T133" s="178"/>
      <c r="U133" s="178"/>
      <c r="V133" s="178"/>
      <c r="W133" s="178"/>
      <c r="X133" s="178"/>
      <c r="Y133" s="178"/>
      <c r="Z133" s="178"/>
      <c r="AA133" s="178"/>
      <c r="AB133" s="178"/>
      <c r="AC133" s="178"/>
      <c r="AD133" s="72" t="s">
        <v>22</v>
      </c>
    </row>
    <row r="134" spans="2:30">
      <c r="B134" s="207">
        <f>B132+1</f>
        <v>47</v>
      </c>
      <c r="C134" s="212"/>
      <c r="D134" s="234"/>
      <c r="E134" s="235"/>
      <c r="F134" s="235"/>
      <c r="G134" s="235"/>
      <c r="H134" s="235"/>
      <c r="I134" s="235"/>
      <c r="J134" s="235"/>
      <c r="K134" s="236"/>
      <c r="L134" s="237" t="str">
        <f>IF(D135="","",$G$10)</f>
        <v/>
      </c>
      <c r="M134" s="238"/>
      <c r="N134" s="238"/>
      <c r="O134" s="238"/>
      <c r="P134" s="239"/>
      <c r="Q134" s="180" t="str">
        <f>IF(D135="","",$K$10)</f>
        <v/>
      </c>
      <c r="R134" s="181"/>
      <c r="S134" s="181"/>
      <c r="T134" s="181"/>
      <c r="U134" s="181"/>
      <c r="V134" s="181"/>
      <c r="W134" s="16" t="s">
        <v>22</v>
      </c>
      <c r="X134" s="180" t="str">
        <f>IF(OR(D135="",$Q$6=""),"",VLOOKUP($Q$6,$AN$2:$BD$4,11,0))</f>
        <v/>
      </c>
      <c r="Y134" s="181"/>
      <c r="Z134" s="181"/>
      <c r="AA134" s="181"/>
      <c r="AB134" s="181"/>
      <c r="AC134" s="181"/>
      <c r="AD134" s="71" t="s">
        <v>22</v>
      </c>
    </row>
    <row r="135" spans="2:30" ht="18.75" customHeight="1">
      <c r="B135" s="192"/>
      <c r="C135" s="195"/>
      <c r="D135" s="242"/>
      <c r="E135" s="243"/>
      <c r="F135" s="243"/>
      <c r="G135" s="243"/>
      <c r="H135" s="243"/>
      <c r="I135" s="243"/>
      <c r="J135" s="243"/>
      <c r="K135" s="244"/>
      <c r="L135" s="240"/>
      <c r="M135" s="209"/>
      <c r="N135" s="209"/>
      <c r="O135" s="209"/>
      <c r="P135" s="241"/>
      <c r="Q135" s="177" t="str">
        <f>IF(D135="","",MIN(Q134,X134))</f>
        <v/>
      </c>
      <c r="R135" s="178"/>
      <c r="S135" s="178"/>
      <c r="T135" s="178"/>
      <c r="U135" s="178"/>
      <c r="V135" s="178"/>
      <c r="W135" s="178"/>
      <c r="X135" s="178"/>
      <c r="Y135" s="178"/>
      <c r="Z135" s="178"/>
      <c r="AA135" s="178"/>
      <c r="AB135" s="178"/>
      <c r="AC135" s="178"/>
      <c r="AD135" s="72" t="s">
        <v>22</v>
      </c>
    </row>
    <row r="136" spans="2:30">
      <c r="B136" s="207">
        <f>B134+1</f>
        <v>48</v>
      </c>
      <c r="C136" s="212"/>
      <c r="D136" s="234"/>
      <c r="E136" s="235"/>
      <c r="F136" s="235"/>
      <c r="G136" s="235"/>
      <c r="H136" s="235"/>
      <c r="I136" s="235"/>
      <c r="J136" s="235"/>
      <c r="K136" s="236"/>
      <c r="L136" s="237" t="str">
        <f>IF(D137="","",$G$10)</f>
        <v/>
      </c>
      <c r="M136" s="238"/>
      <c r="N136" s="238"/>
      <c r="O136" s="238"/>
      <c r="P136" s="239"/>
      <c r="Q136" s="180" t="str">
        <f>IF(D137="","",$K$10)</f>
        <v/>
      </c>
      <c r="R136" s="181"/>
      <c r="S136" s="181"/>
      <c r="T136" s="181"/>
      <c r="U136" s="181"/>
      <c r="V136" s="181"/>
      <c r="W136" s="16" t="s">
        <v>22</v>
      </c>
      <c r="X136" s="180" t="str">
        <f>IF(OR(D137="",$Q$6=""),"",VLOOKUP($Q$6,$AN$2:$BD$4,11,0))</f>
        <v/>
      </c>
      <c r="Y136" s="181"/>
      <c r="Z136" s="181"/>
      <c r="AA136" s="181"/>
      <c r="AB136" s="181"/>
      <c r="AC136" s="181"/>
      <c r="AD136" s="71" t="s">
        <v>22</v>
      </c>
    </row>
    <row r="137" spans="2:30" ht="18.75" customHeight="1">
      <c r="B137" s="192"/>
      <c r="C137" s="195"/>
      <c r="D137" s="242"/>
      <c r="E137" s="243"/>
      <c r="F137" s="243"/>
      <c r="G137" s="243"/>
      <c r="H137" s="243"/>
      <c r="I137" s="243"/>
      <c r="J137" s="243"/>
      <c r="K137" s="244"/>
      <c r="L137" s="240"/>
      <c r="M137" s="209"/>
      <c r="N137" s="209"/>
      <c r="O137" s="209"/>
      <c r="P137" s="241"/>
      <c r="Q137" s="177" t="str">
        <f>IF(D137="","",MIN(Q136,X136))</f>
        <v/>
      </c>
      <c r="R137" s="178"/>
      <c r="S137" s="178"/>
      <c r="T137" s="178"/>
      <c r="U137" s="178"/>
      <c r="V137" s="178"/>
      <c r="W137" s="178"/>
      <c r="X137" s="178"/>
      <c r="Y137" s="178"/>
      <c r="Z137" s="178"/>
      <c r="AA137" s="178"/>
      <c r="AB137" s="178"/>
      <c r="AC137" s="178"/>
      <c r="AD137" s="72" t="s">
        <v>22</v>
      </c>
    </row>
    <row r="138" spans="2:30">
      <c r="B138" s="207">
        <f>B136+1</f>
        <v>49</v>
      </c>
      <c r="C138" s="212"/>
      <c r="D138" s="234"/>
      <c r="E138" s="235"/>
      <c r="F138" s="235"/>
      <c r="G138" s="235"/>
      <c r="H138" s="235"/>
      <c r="I138" s="235"/>
      <c r="J138" s="235"/>
      <c r="K138" s="236"/>
      <c r="L138" s="237" t="str">
        <f>IF(D139="","",$G$10)</f>
        <v/>
      </c>
      <c r="M138" s="238"/>
      <c r="N138" s="238"/>
      <c r="O138" s="238"/>
      <c r="P138" s="239"/>
      <c r="Q138" s="180" t="str">
        <f>IF(D139="","",$K$10)</f>
        <v/>
      </c>
      <c r="R138" s="181"/>
      <c r="S138" s="181"/>
      <c r="T138" s="181"/>
      <c r="U138" s="181"/>
      <c r="V138" s="181"/>
      <c r="W138" s="16" t="s">
        <v>22</v>
      </c>
      <c r="X138" s="180" t="str">
        <f>IF(OR(D139="",$Q$6=""),"",VLOOKUP($Q$6,$AN$2:$BD$4,11,0))</f>
        <v/>
      </c>
      <c r="Y138" s="181"/>
      <c r="Z138" s="181"/>
      <c r="AA138" s="181"/>
      <c r="AB138" s="181"/>
      <c r="AC138" s="181"/>
      <c r="AD138" s="71" t="s">
        <v>22</v>
      </c>
    </row>
    <row r="139" spans="2:30" ht="18.75" customHeight="1">
      <c r="B139" s="192"/>
      <c r="C139" s="195"/>
      <c r="D139" s="242"/>
      <c r="E139" s="243"/>
      <c r="F139" s="243"/>
      <c r="G139" s="243"/>
      <c r="H139" s="243"/>
      <c r="I139" s="243"/>
      <c r="J139" s="243"/>
      <c r="K139" s="244"/>
      <c r="L139" s="240"/>
      <c r="M139" s="209"/>
      <c r="N139" s="209"/>
      <c r="O139" s="209"/>
      <c r="P139" s="241"/>
      <c r="Q139" s="177" t="str">
        <f>IF(D139="","",MIN(Q138,X138))</f>
        <v/>
      </c>
      <c r="R139" s="178"/>
      <c r="S139" s="178"/>
      <c r="T139" s="178"/>
      <c r="U139" s="178"/>
      <c r="V139" s="178"/>
      <c r="W139" s="178"/>
      <c r="X139" s="178"/>
      <c r="Y139" s="178"/>
      <c r="Z139" s="178"/>
      <c r="AA139" s="178"/>
      <c r="AB139" s="178"/>
      <c r="AC139" s="178"/>
      <c r="AD139" s="72" t="s">
        <v>22</v>
      </c>
    </row>
    <row r="140" spans="2:30">
      <c r="B140" s="207">
        <f>B138+1</f>
        <v>50</v>
      </c>
      <c r="C140" s="212"/>
      <c r="D140" s="234"/>
      <c r="E140" s="235"/>
      <c r="F140" s="235"/>
      <c r="G140" s="235"/>
      <c r="H140" s="235"/>
      <c r="I140" s="235"/>
      <c r="J140" s="235"/>
      <c r="K140" s="236"/>
      <c r="L140" s="237" t="str">
        <f>IF(D141="","",$G$10)</f>
        <v/>
      </c>
      <c r="M140" s="238"/>
      <c r="N140" s="238"/>
      <c r="O140" s="238"/>
      <c r="P140" s="239"/>
      <c r="Q140" s="180" t="str">
        <f>IF(D141="","",$K$10)</f>
        <v/>
      </c>
      <c r="R140" s="181"/>
      <c r="S140" s="181"/>
      <c r="T140" s="181"/>
      <c r="U140" s="181"/>
      <c r="V140" s="181"/>
      <c r="W140" s="16" t="s">
        <v>22</v>
      </c>
      <c r="X140" s="180" t="str">
        <f>IF(OR(D141="",$Q$6=""),"",VLOOKUP($Q$6,$AN$2:$BD$4,11,0))</f>
        <v/>
      </c>
      <c r="Y140" s="181"/>
      <c r="Z140" s="181"/>
      <c r="AA140" s="181"/>
      <c r="AB140" s="181"/>
      <c r="AC140" s="181"/>
      <c r="AD140" s="71" t="s">
        <v>22</v>
      </c>
    </row>
    <row r="141" spans="2:30" ht="18.75" customHeight="1">
      <c r="B141" s="192"/>
      <c r="C141" s="195"/>
      <c r="D141" s="242"/>
      <c r="E141" s="243"/>
      <c r="F141" s="243"/>
      <c r="G141" s="243"/>
      <c r="H141" s="243"/>
      <c r="I141" s="243"/>
      <c r="J141" s="243"/>
      <c r="K141" s="244"/>
      <c r="L141" s="240"/>
      <c r="M141" s="209"/>
      <c r="N141" s="209"/>
      <c r="O141" s="209"/>
      <c r="P141" s="241"/>
      <c r="Q141" s="177" t="str">
        <f>IF(D141="","",MIN(Q140,X140))</f>
        <v/>
      </c>
      <c r="R141" s="178"/>
      <c r="S141" s="178"/>
      <c r="T141" s="178"/>
      <c r="U141" s="178"/>
      <c r="V141" s="178"/>
      <c r="W141" s="178"/>
      <c r="X141" s="178"/>
      <c r="Y141" s="178"/>
      <c r="Z141" s="178"/>
      <c r="AA141" s="178"/>
      <c r="AB141" s="178"/>
      <c r="AC141" s="178"/>
      <c r="AD141" s="72" t="s">
        <v>22</v>
      </c>
    </row>
    <row r="142" spans="2:30">
      <c r="B142" s="207">
        <f>B140+1</f>
        <v>51</v>
      </c>
      <c r="C142" s="212"/>
      <c r="D142" s="234"/>
      <c r="E142" s="235"/>
      <c r="F142" s="235"/>
      <c r="G142" s="235"/>
      <c r="H142" s="235"/>
      <c r="I142" s="235"/>
      <c r="J142" s="235"/>
      <c r="K142" s="236"/>
      <c r="L142" s="237" t="str">
        <f>IF(D143="","",$G$10)</f>
        <v/>
      </c>
      <c r="M142" s="238"/>
      <c r="N142" s="238"/>
      <c r="O142" s="238"/>
      <c r="P142" s="239"/>
      <c r="Q142" s="180" t="str">
        <f>IF(D143="","",$K$10)</f>
        <v/>
      </c>
      <c r="R142" s="181"/>
      <c r="S142" s="181"/>
      <c r="T142" s="181"/>
      <c r="U142" s="181"/>
      <c r="V142" s="181"/>
      <c r="W142" s="16" t="s">
        <v>22</v>
      </c>
      <c r="X142" s="180" t="str">
        <f>IF(OR(D143="",$Q$6=""),"",VLOOKUP($Q$6,$AN$2:$BD$4,11,0))</f>
        <v/>
      </c>
      <c r="Y142" s="181"/>
      <c r="Z142" s="181"/>
      <c r="AA142" s="181"/>
      <c r="AB142" s="181"/>
      <c r="AC142" s="181"/>
      <c r="AD142" s="71" t="s">
        <v>22</v>
      </c>
    </row>
    <row r="143" spans="2:30" ht="18.75" customHeight="1">
      <c r="B143" s="192"/>
      <c r="C143" s="195"/>
      <c r="D143" s="242"/>
      <c r="E143" s="243"/>
      <c r="F143" s="243"/>
      <c r="G143" s="243"/>
      <c r="H143" s="243"/>
      <c r="I143" s="243"/>
      <c r="J143" s="243"/>
      <c r="K143" s="244"/>
      <c r="L143" s="240"/>
      <c r="M143" s="209"/>
      <c r="N143" s="209"/>
      <c r="O143" s="209"/>
      <c r="P143" s="241"/>
      <c r="Q143" s="177" t="str">
        <f>IF(D143="","",MIN(Q142,X142))</f>
        <v/>
      </c>
      <c r="R143" s="178"/>
      <c r="S143" s="178"/>
      <c r="T143" s="178"/>
      <c r="U143" s="178"/>
      <c r="V143" s="178"/>
      <c r="W143" s="178"/>
      <c r="X143" s="178"/>
      <c r="Y143" s="178"/>
      <c r="Z143" s="178"/>
      <c r="AA143" s="178"/>
      <c r="AB143" s="178"/>
      <c r="AC143" s="178"/>
      <c r="AD143" s="72" t="s">
        <v>22</v>
      </c>
    </row>
    <row r="144" spans="2:30">
      <c r="B144" s="207">
        <f>B142+1</f>
        <v>52</v>
      </c>
      <c r="C144" s="212"/>
      <c r="D144" s="234"/>
      <c r="E144" s="235"/>
      <c r="F144" s="235"/>
      <c r="G144" s="235"/>
      <c r="H144" s="235"/>
      <c r="I144" s="235"/>
      <c r="J144" s="235"/>
      <c r="K144" s="236"/>
      <c r="L144" s="237" t="str">
        <f>IF(D145="","",$G$10)</f>
        <v/>
      </c>
      <c r="M144" s="238"/>
      <c r="N144" s="238"/>
      <c r="O144" s="238"/>
      <c r="P144" s="239"/>
      <c r="Q144" s="180" t="str">
        <f>IF(D145="","",$K$10)</f>
        <v/>
      </c>
      <c r="R144" s="181"/>
      <c r="S144" s="181"/>
      <c r="T144" s="181"/>
      <c r="U144" s="181"/>
      <c r="V144" s="181"/>
      <c r="W144" s="16" t="s">
        <v>22</v>
      </c>
      <c r="X144" s="180" t="str">
        <f>IF(OR(D145="",$Q$6=""),"",VLOOKUP($Q$6,$AN$2:$BD$4,11,0))</f>
        <v/>
      </c>
      <c r="Y144" s="181"/>
      <c r="Z144" s="181"/>
      <c r="AA144" s="181"/>
      <c r="AB144" s="181"/>
      <c r="AC144" s="181"/>
      <c r="AD144" s="71" t="s">
        <v>22</v>
      </c>
    </row>
    <row r="145" spans="2:30" ht="18.75" customHeight="1">
      <c r="B145" s="192"/>
      <c r="C145" s="195"/>
      <c r="D145" s="242"/>
      <c r="E145" s="243"/>
      <c r="F145" s="243"/>
      <c r="G145" s="243"/>
      <c r="H145" s="243"/>
      <c r="I145" s="243"/>
      <c r="J145" s="243"/>
      <c r="K145" s="244"/>
      <c r="L145" s="240"/>
      <c r="M145" s="209"/>
      <c r="N145" s="209"/>
      <c r="O145" s="209"/>
      <c r="P145" s="241"/>
      <c r="Q145" s="177" t="str">
        <f>IF(D145="","",MIN(Q144,X144))</f>
        <v/>
      </c>
      <c r="R145" s="178"/>
      <c r="S145" s="178"/>
      <c r="T145" s="178"/>
      <c r="U145" s="178"/>
      <c r="V145" s="178"/>
      <c r="W145" s="178"/>
      <c r="X145" s="178"/>
      <c r="Y145" s="178"/>
      <c r="Z145" s="178"/>
      <c r="AA145" s="178"/>
      <c r="AB145" s="178"/>
      <c r="AC145" s="178"/>
      <c r="AD145" s="72" t="s">
        <v>22</v>
      </c>
    </row>
    <row r="146" spans="2:30">
      <c r="B146" s="207">
        <f>B144+1</f>
        <v>53</v>
      </c>
      <c r="C146" s="212"/>
      <c r="D146" s="234"/>
      <c r="E146" s="235"/>
      <c r="F146" s="235"/>
      <c r="G146" s="235"/>
      <c r="H146" s="235"/>
      <c r="I146" s="235"/>
      <c r="J146" s="235"/>
      <c r="K146" s="236"/>
      <c r="L146" s="237" t="str">
        <f>IF(D147="","",$G$10)</f>
        <v/>
      </c>
      <c r="M146" s="238"/>
      <c r="N146" s="238"/>
      <c r="O146" s="238"/>
      <c r="P146" s="239"/>
      <c r="Q146" s="180" t="str">
        <f>IF(D147="","",$K$10)</f>
        <v/>
      </c>
      <c r="R146" s="181"/>
      <c r="S146" s="181"/>
      <c r="T146" s="181"/>
      <c r="U146" s="181"/>
      <c r="V146" s="181"/>
      <c r="W146" s="16" t="s">
        <v>22</v>
      </c>
      <c r="X146" s="180" t="str">
        <f>IF(OR(D147="",$Q$6=""),"",VLOOKUP($Q$6,$AN$2:$BD$4,11,0))</f>
        <v/>
      </c>
      <c r="Y146" s="181"/>
      <c r="Z146" s="181"/>
      <c r="AA146" s="181"/>
      <c r="AB146" s="181"/>
      <c r="AC146" s="181"/>
      <c r="AD146" s="71" t="s">
        <v>22</v>
      </c>
    </row>
    <row r="147" spans="2:30" ht="18.75" customHeight="1">
      <c r="B147" s="192"/>
      <c r="C147" s="195"/>
      <c r="D147" s="242"/>
      <c r="E147" s="243"/>
      <c r="F147" s="243"/>
      <c r="G147" s="243"/>
      <c r="H147" s="243"/>
      <c r="I147" s="243"/>
      <c r="J147" s="243"/>
      <c r="K147" s="244"/>
      <c r="L147" s="240"/>
      <c r="M147" s="209"/>
      <c r="N147" s="209"/>
      <c r="O147" s="209"/>
      <c r="P147" s="241"/>
      <c r="Q147" s="177" t="str">
        <f>IF(D147="","",MIN(Q146,X146))</f>
        <v/>
      </c>
      <c r="R147" s="178"/>
      <c r="S147" s="178"/>
      <c r="T147" s="178"/>
      <c r="U147" s="178"/>
      <c r="V147" s="178"/>
      <c r="W147" s="178"/>
      <c r="X147" s="178"/>
      <c r="Y147" s="178"/>
      <c r="Z147" s="178"/>
      <c r="AA147" s="178"/>
      <c r="AB147" s="178"/>
      <c r="AC147" s="178"/>
      <c r="AD147" s="72" t="s">
        <v>22</v>
      </c>
    </row>
    <row r="148" spans="2:30">
      <c r="B148" s="207">
        <f>B146+1</f>
        <v>54</v>
      </c>
      <c r="C148" s="212"/>
      <c r="D148" s="234"/>
      <c r="E148" s="235"/>
      <c r="F148" s="235"/>
      <c r="G148" s="235"/>
      <c r="H148" s="235"/>
      <c r="I148" s="235"/>
      <c r="J148" s="235"/>
      <c r="K148" s="236"/>
      <c r="L148" s="237" t="str">
        <f>IF(D149="","",$G$10)</f>
        <v/>
      </c>
      <c r="M148" s="238"/>
      <c r="N148" s="238"/>
      <c r="O148" s="238"/>
      <c r="P148" s="239"/>
      <c r="Q148" s="180" t="str">
        <f>IF(D149="","",$K$10)</f>
        <v/>
      </c>
      <c r="R148" s="181"/>
      <c r="S148" s="181"/>
      <c r="T148" s="181"/>
      <c r="U148" s="181"/>
      <c r="V148" s="181"/>
      <c r="W148" s="16" t="s">
        <v>22</v>
      </c>
      <c r="X148" s="180" t="str">
        <f>IF(OR(D149="",$Q$6=""),"",VLOOKUP($Q$6,$AN$2:$BD$4,11,0))</f>
        <v/>
      </c>
      <c r="Y148" s="181"/>
      <c r="Z148" s="181"/>
      <c r="AA148" s="181"/>
      <c r="AB148" s="181"/>
      <c r="AC148" s="181"/>
      <c r="AD148" s="71" t="s">
        <v>22</v>
      </c>
    </row>
    <row r="149" spans="2:30" ht="18.75" customHeight="1">
      <c r="B149" s="192"/>
      <c r="C149" s="195"/>
      <c r="D149" s="242"/>
      <c r="E149" s="243"/>
      <c r="F149" s="243"/>
      <c r="G149" s="243"/>
      <c r="H149" s="243"/>
      <c r="I149" s="243"/>
      <c r="J149" s="243"/>
      <c r="K149" s="244"/>
      <c r="L149" s="240"/>
      <c r="M149" s="209"/>
      <c r="N149" s="209"/>
      <c r="O149" s="209"/>
      <c r="P149" s="241"/>
      <c r="Q149" s="177" t="str">
        <f>IF(D149="","",MIN(Q148,X148))</f>
        <v/>
      </c>
      <c r="R149" s="178"/>
      <c r="S149" s="178"/>
      <c r="T149" s="178"/>
      <c r="U149" s="178"/>
      <c r="V149" s="178"/>
      <c r="W149" s="178"/>
      <c r="X149" s="178"/>
      <c r="Y149" s="178"/>
      <c r="Z149" s="178"/>
      <c r="AA149" s="178"/>
      <c r="AB149" s="178"/>
      <c r="AC149" s="178"/>
      <c r="AD149" s="72" t="s">
        <v>22</v>
      </c>
    </row>
    <row r="150" spans="2:30">
      <c r="B150" s="207">
        <f>B148+1</f>
        <v>55</v>
      </c>
      <c r="C150" s="212"/>
      <c r="D150" s="234"/>
      <c r="E150" s="235"/>
      <c r="F150" s="235"/>
      <c r="G150" s="235"/>
      <c r="H150" s="235"/>
      <c r="I150" s="235"/>
      <c r="J150" s="235"/>
      <c r="K150" s="236"/>
      <c r="L150" s="237" t="str">
        <f>IF(D151="","",$G$10)</f>
        <v/>
      </c>
      <c r="M150" s="238"/>
      <c r="N150" s="238"/>
      <c r="O150" s="238"/>
      <c r="P150" s="239"/>
      <c r="Q150" s="180" t="str">
        <f>IF(D151="","",$K$10)</f>
        <v/>
      </c>
      <c r="R150" s="181"/>
      <c r="S150" s="181"/>
      <c r="T150" s="181"/>
      <c r="U150" s="181"/>
      <c r="V150" s="181"/>
      <c r="W150" s="16" t="s">
        <v>22</v>
      </c>
      <c r="X150" s="180" t="str">
        <f>IF(OR(D151="",$Q$6=""),"",VLOOKUP($Q$6,$AN$2:$BD$4,11,0))</f>
        <v/>
      </c>
      <c r="Y150" s="181"/>
      <c r="Z150" s="181"/>
      <c r="AA150" s="181"/>
      <c r="AB150" s="181"/>
      <c r="AC150" s="181"/>
      <c r="AD150" s="71" t="s">
        <v>22</v>
      </c>
    </row>
    <row r="151" spans="2:30" ht="18.75" customHeight="1">
      <c r="B151" s="192"/>
      <c r="C151" s="195"/>
      <c r="D151" s="242"/>
      <c r="E151" s="243"/>
      <c r="F151" s="243"/>
      <c r="G151" s="243"/>
      <c r="H151" s="243"/>
      <c r="I151" s="243"/>
      <c r="J151" s="243"/>
      <c r="K151" s="244"/>
      <c r="L151" s="240"/>
      <c r="M151" s="209"/>
      <c r="N151" s="209"/>
      <c r="O151" s="209"/>
      <c r="P151" s="241"/>
      <c r="Q151" s="177" t="str">
        <f>IF(D151="","",MIN(Q150,X150))</f>
        <v/>
      </c>
      <c r="R151" s="178"/>
      <c r="S151" s="178"/>
      <c r="T151" s="178"/>
      <c r="U151" s="178"/>
      <c r="V151" s="178"/>
      <c r="W151" s="178"/>
      <c r="X151" s="178"/>
      <c r="Y151" s="178"/>
      <c r="Z151" s="178"/>
      <c r="AA151" s="178"/>
      <c r="AB151" s="178"/>
      <c r="AC151" s="178"/>
      <c r="AD151" s="72" t="s">
        <v>22</v>
      </c>
    </row>
    <row r="152" spans="2:30">
      <c r="B152" s="207">
        <f>B150+1</f>
        <v>56</v>
      </c>
      <c r="C152" s="212"/>
      <c r="D152" s="234"/>
      <c r="E152" s="235"/>
      <c r="F152" s="235"/>
      <c r="G152" s="235"/>
      <c r="H152" s="235"/>
      <c r="I152" s="235"/>
      <c r="J152" s="235"/>
      <c r="K152" s="236"/>
      <c r="L152" s="237" t="str">
        <f>IF(D153="","",$G$10)</f>
        <v/>
      </c>
      <c r="M152" s="238"/>
      <c r="N152" s="238"/>
      <c r="O152" s="238"/>
      <c r="P152" s="239"/>
      <c r="Q152" s="180" t="str">
        <f>IF(D153="","",$K$10)</f>
        <v/>
      </c>
      <c r="R152" s="181"/>
      <c r="S152" s="181"/>
      <c r="T152" s="181"/>
      <c r="U152" s="181"/>
      <c r="V152" s="181"/>
      <c r="W152" s="16" t="s">
        <v>22</v>
      </c>
      <c r="X152" s="180" t="str">
        <f>IF(OR(D153="",$Q$6=""),"",VLOOKUP($Q$6,$AN$2:$BD$4,11,0))</f>
        <v/>
      </c>
      <c r="Y152" s="181"/>
      <c r="Z152" s="181"/>
      <c r="AA152" s="181"/>
      <c r="AB152" s="181"/>
      <c r="AC152" s="181"/>
      <c r="AD152" s="71" t="s">
        <v>22</v>
      </c>
    </row>
    <row r="153" spans="2:30" ht="18.75" customHeight="1">
      <c r="B153" s="192"/>
      <c r="C153" s="195"/>
      <c r="D153" s="242"/>
      <c r="E153" s="243"/>
      <c r="F153" s="243"/>
      <c r="G153" s="243"/>
      <c r="H153" s="243"/>
      <c r="I153" s="243"/>
      <c r="J153" s="243"/>
      <c r="K153" s="244"/>
      <c r="L153" s="240"/>
      <c r="M153" s="209"/>
      <c r="N153" s="209"/>
      <c r="O153" s="209"/>
      <c r="P153" s="241"/>
      <c r="Q153" s="177" t="str">
        <f>IF(D153="","",MIN(Q152,X152))</f>
        <v/>
      </c>
      <c r="R153" s="178"/>
      <c r="S153" s="178"/>
      <c r="T153" s="178"/>
      <c r="U153" s="178"/>
      <c r="V153" s="178"/>
      <c r="W153" s="178"/>
      <c r="X153" s="178"/>
      <c r="Y153" s="178"/>
      <c r="Z153" s="178"/>
      <c r="AA153" s="178"/>
      <c r="AB153" s="178"/>
      <c r="AC153" s="178"/>
      <c r="AD153" s="72" t="s">
        <v>22</v>
      </c>
    </row>
    <row r="154" spans="2:30">
      <c r="B154" s="207">
        <f>B152+1</f>
        <v>57</v>
      </c>
      <c r="C154" s="212"/>
      <c r="D154" s="234"/>
      <c r="E154" s="235"/>
      <c r="F154" s="235"/>
      <c r="G154" s="235"/>
      <c r="H154" s="235"/>
      <c r="I154" s="235"/>
      <c r="J154" s="235"/>
      <c r="K154" s="236"/>
      <c r="L154" s="237" t="str">
        <f>IF(D155="","",$G$10)</f>
        <v/>
      </c>
      <c r="M154" s="238"/>
      <c r="N154" s="238"/>
      <c r="O154" s="238"/>
      <c r="P154" s="239"/>
      <c r="Q154" s="180" t="str">
        <f>IF(D155="","",$K$10)</f>
        <v/>
      </c>
      <c r="R154" s="181"/>
      <c r="S154" s="181"/>
      <c r="T154" s="181"/>
      <c r="U154" s="181"/>
      <c r="V154" s="181"/>
      <c r="W154" s="16" t="s">
        <v>22</v>
      </c>
      <c r="X154" s="180" t="str">
        <f>IF(OR(D155="",$Q$6=""),"",VLOOKUP($Q$6,$AN$2:$BD$4,11,0))</f>
        <v/>
      </c>
      <c r="Y154" s="181"/>
      <c r="Z154" s="181"/>
      <c r="AA154" s="181"/>
      <c r="AB154" s="181"/>
      <c r="AC154" s="181"/>
      <c r="AD154" s="71" t="s">
        <v>22</v>
      </c>
    </row>
    <row r="155" spans="2:30" ht="18.75" customHeight="1">
      <c r="B155" s="192"/>
      <c r="C155" s="195"/>
      <c r="D155" s="242"/>
      <c r="E155" s="243"/>
      <c r="F155" s="243"/>
      <c r="G155" s="243"/>
      <c r="H155" s="243"/>
      <c r="I155" s="243"/>
      <c r="J155" s="243"/>
      <c r="K155" s="244"/>
      <c r="L155" s="240"/>
      <c r="M155" s="209"/>
      <c r="N155" s="209"/>
      <c r="O155" s="209"/>
      <c r="P155" s="241"/>
      <c r="Q155" s="177" t="str">
        <f>IF(D155="","",MIN(Q154,X154))</f>
        <v/>
      </c>
      <c r="R155" s="178"/>
      <c r="S155" s="178"/>
      <c r="T155" s="178"/>
      <c r="U155" s="178"/>
      <c r="V155" s="178"/>
      <c r="W155" s="178"/>
      <c r="X155" s="178"/>
      <c r="Y155" s="178"/>
      <c r="Z155" s="178"/>
      <c r="AA155" s="178"/>
      <c r="AB155" s="178"/>
      <c r="AC155" s="178"/>
      <c r="AD155" s="72" t="s">
        <v>22</v>
      </c>
    </row>
    <row r="156" spans="2:30">
      <c r="B156" s="207">
        <f>B154+1</f>
        <v>58</v>
      </c>
      <c r="C156" s="212"/>
      <c r="D156" s="234"/>
      <c r="E156" s="235"/>
      <c r="F156" s="235"/>
      <c r="G156" s="235"/>
      <c r="H156" s="235"/>
      <c r="I156" s="235"/>
      <c r="J156" s="235"/>
      <c r="K156" s="236"/>
      <c r="L156" s="237" t="str">
        <f>IF(D157="","",$G$10)</f>
        <v/>
      </c>
      <c r="M156" s="238"/>
      <c r="N156" s="238"/>
      <c r="O156" s="238"/>
      <c r="P156" s="239"/>
      <c r="Q156" s="180" t="str">
        <f>IF(D157="","",$K$10)</f>
        <v/>
      </c>
      <c r="R156" s="181"/>
      <c r="S156" s="181"/>
      <c r="T156" s="181"/>
      <c r="U156" s="181"/>
      <c r="V156" s="181"/>
      <c r="W156" s="16" t="s">
        <v>22</v>
      </c>
      <c r="X156" s="180" t="str">
        <f>IF(OR(D157="",$Q$6=""),"",VLOOKUP($Q$6,$AN$2:$BD$4,11,0))</f>
        <v/>
      </c>
      <c r="Y156" s="181"/>
      <c r="Z156" s="181"/>
      <c r="AA156" s="181"/>
      <c r="AB156" s="181"/>
      <c r="AC156" s="181"/>
      <c r="AD156" s="71" t="s">
        <v>22</v>
      </c>
    </row>
    <row r="157" spans="2:30" ht="18.75" customHeight="1">
      <c r="B157" s="192"/>
      <c r="C157" s="195"/>
      <c r="D157" s="242"/>
      <c r="E157" s="243"/>
      <c r="F157" s="243"/>
      <c r="G157" s="243"/>
      <c r="H157" s="243"/>
      <c r="I157" s="243"/>
      <c r="J157" s="243"/>
      <c r="K157" s="244"/>
      <c r="L157" s="240"/>
      <c r="M157" s="209"/>
      <c r="N157" s="209"/>
      <c r="O157" s="209"/>
      <c r="P157" s="241"/>
      <c r="Q157" s="177" t="str">
        <f>IF(D157="","",MIN(Q156,X156))</f>
        <v/>
      </c>
      <c r="R157" s="178"/>
      <c r="S157" s="178"/>
      <c r="T157" s="178"/>
      <c r="U157" s="178"/>
      <c r="V157" s="178"/>
      <c r="W157" s="178"/>
      <c r="X157" s="178"/>
      <c r="Y157" s="178"/>
      <c r="Z157" s="178"/>
      <c r="AA157" s="178"/>
      <c r="AB157" s="178"/>
      <c r="AC157" s="178"/>
      <c r="AD157" s="72" t="s">
        <v>22</v>
      </c>
    </row>
    <row r="158" spans="2:30">
      <c r="B158" s="207">
        <f>B156+1</f>
        <v>59</v>
      </c>
      <c r="C158" s="212"/>
      <c r="D158" s="234"/>
      <c r="E158" s="235"/>
      <c r="F158" s="235"/>
      <c r="G158" s="235"/>
      <c r="H158" s="235"/>
      <c r="I158" s="235"/>
      <c r="J158" s="235"/>
      <c r="K158" s="236"/>
      <c r="L158" s="237" t="str">
        <f>IF(D159="","",$G$10)</f>
        <v/>
      </c>
      <c r="M158" s="238"/>
      <c r="N158" s="238"/>
      <c r="O158" s="238"/>
      <c r="P158" s="239"/>
      <c r="Q158" s="180" t="str">
        <f>IF(D159="","",$K$10)</f>
        <v/>
      </c>
      <c r="R158" s="181"/>
      <c r="S158" s="181"/>
      <c r="T158" s="181"/>
      <c r="U158" s="181"/>
      <c r="V158" s="181"/>
      <c r="W158" s="16" t="s">
        <v>22</v>
      </c>
      <c r="X158" s="180" t="str">
        <f>IF(OR(D159="",$Q$6=""),"",VLOOKUP($Q$6,$AN$2:$BD$4,11,0))</f>
        <v/>
      </c>
      <c r="Y158" s="181"/>
      <c r="Z158" s="181"/>
      <c r="AA158" s="181"/>
      <c r="AB158" s="181"/>
      <c r="AC158" s="181"/>
      <c r="AD158" s="71" t="s">
        <v>22</v>
      </c>
    </row>
    <row r="159" spans="2:30" ht="18.75" customHeight="1">
      <c r="B159" s="192"/>
      <c r="C159" s="195"/>
      <c r="D159" s="242"/>
      <c r="E159" s="243"/>
      <c r="F159" s="243"/>
      <c r="G159" s="243"/>
      <c r="H159" s="243"/>
      <c r="I159" s="243"/>
      <c r="J159" s="243"/>
      <c r="K159" s="244"/>
      <c r="L159" s="240"/>
      <c r="M159" s="209"/>
      <c r="N159" s="209"/>
      <c r="O159" s="209"/>
      <c r="P159" s="241"/>
      <c r="Q159" s="177" t="str">
        <f>IF(D159="","",MIN(Q158,X158))</f>
        <v/>
      </c>
      <c r="R159" s="178"/>
      <c r="S159" s="178"/>
      <c r="T159" s="178"/>
      <c r="U159" s="178"/>
      <c r="V159" s="178"/>
      <c r="W159" s="178"/>
      <c r="X159" s="178"/>
      <c r="Y159" s="178"/>
      <c r="Z159" s="178"/>
      <c r="AA159" s="178"/>
      <c r="AB159" s="178"/>
      <c r="AC159" s="178"/>
      <c r="AD159" s="72" t="s">
        <v>22</v>
      </c>
    </row>
    <row r="160" spans="2:30">
      <c r="B160" s="207">
        <f>B158+1</f>
        <v>60</v>
      </c>
      <c r="C160" s="212"/>
      <c r="D160" s="234"/>
      <c r="E160" s="235"/>
      <c r="F160" s="235"/>
      <c r="G160" s="235"/>
      <c r="H160" s="235"/>
      <c r="I160" s="235"/>
      <c r="J160" s="235"/>
      <c r="K160" s="236"/>
      <c r="L160" s="237" t="str">
        <f>IF(D161="","",$G$10)</f>
        <v/>
      </c>
      <c r="M160" s="238"/>
      <c r="N160" s="238"/>
      <c r="O160" s="238"/>
      <c r="P160" s="239"/>
      <c r="Q160" s="180" t="str">
        <f>IF(D161="","",$K$10)</f>
        <v/>
      </c>
      <c r="R160" s="181"/>
      <c r="S160" s="181"/>
      <c r="T160" s="181"/>
      <c r="U160" s="181"/>
      <c r="V160" s="181"/>
      <c r="W160" s="16" t="s">
        <v>22</v>
      </c>
      <c r="X160" s="180" t="str">
        <f>IF(OR(D161="",$Q$6=""),"",VLOOKUP($Q$6,$AN$2:$BD$4,11,0))</f>
        <v/>
      </c>
      <c r="Y160" s="181"/>
      <c r="Z160" s="181"/>
      <c r="AA160" s="181"/>
      <c r="AB160" s="181"/>
      <c r="AC160" s="181"/>
      <c r="AD160" s="71" t="s">
        <v>22</v>
      </c>
    </row>
    <row r="161" spans="2:30" ht="18.75" customHeight="1" thickBot="1">
      <c r="B161" s="192"/>
      <c r="C161" s="195"/>
      <c r="D161" s="242"/>
      <c r="E161" s="243"/>
      <c r="F161" s="243"/>
      <c r="G161" s="243"/>
      <c r="H161" s="243"/>
      <c r="I161" s="243"/>
      <c r="J161" s="243"/>
      <c r="K161" s="244"/>
      <c r="L161" s="240"/>
      <c r="M161" s="209"/>
      <c r="N161" s="209"/>
      <c r="O161" s="209"/>
      <c r="P161" s="241"/>
      <c r="Q161" s="177" t="str">
        <f>IF(D161="","",MIN(Q160,X160))</f>
        <v/>
      </c>
      <c r="R161" s="178"/>
      <c r="S161" s="178"/>
      <c r="T161" s="178"/>
      <c r="U161" s="178"/>
      <c r="V161" s="178"/>
      <c r="W161" s="178"/>
      <c r="X161" s="178"/>
      <c r="Y161" s="178"/>
      <c r="Z161" s="178"/>
      <c r="AA161" s="178"/>
      <c r="AB161" s="178"/>
      <c r="AC161" s="178"/>
      <c r="AD161" s="72" t="s">
        <v>22</v>
      </c>
    </row>
    <row r="162" spans="2:30" ht="26.25" customHeight="1" thickBot="1">
      <c r="J162" s="173" t="s">
        <v>36</v>
      </c>
      <c r="K162" s="174"/>
      <c r="L162" s="174">
        <f>B122</f>
        <v>41</v>
      </c>
      <c r="M162" s="174"/>
      <c r="N162" s="28" t="s">
        <v>81</v>
      </c>
      <c r="O162" s="174">
        <f>B160</f>
        <v>60</v>
      </c>
      <c r="P162" s="175"/>
      <c r="Q162" s="173" t="s">
        <v>68</v>
      </c>
      <c r="R162" s="174"/>
      <c r="S162" s="174"/>
      <c r="T162" s="174"/>
      <c r="U162" s="175"/>
      <c r="V162" s="245">
        <f>SUM(Q123,Q125,Q127,Q129,Q131,Q133,Q135,Q137,Q139,Q141,Q143,Q145,Q147,Q149,Q151,Q153,Q155,Q157,Q159,Q161)</f>
        <v>0</v>
      </c>
      <c r="W162" s="245"/>
      <c r="X162" s="245"/>
      <c r="Y162" s="245"/>
      <c r="Z162" s="245"/>
      <c r="AA162" s="245"/>
      <c r="AB162" s="245"/>
      <c r="AC162" s="245"/>
      <c r="AD162" s="73" t="s">
        <v>22</v>
      </c>
    </row>
  </sheetData>
  <sheetProtection sheet="1" objects="1" scenarios="1" selectLockedCells="1"/>
  <mergeCells count="546">
    <mergeCell ref="L3:P3"/>
    <mergeCell ref="Q3:AD3"/>
    <mergeCell ref="AN3:AW3"/>
    <mergeCell ref="AX3:BD3"/>
    <mergeCell ref="L4:P4"/>
    <mergeCell ref="Q4:AD4"/>
    <mergeCell ref="AN4:AW4"/>
    <mergeCell ref="AX4:BD4"/>
    <mergeCell ref="A1:AE1"/>
    <mergeCell ref="AN1:AW1"/>
    <mergeCell ref="AX1:BD1"/>
    <mergeCell ref="L2:M2"/>
    <mergeCell ref="N2:O2"/>
    <mergeCell ref="P2:Q2"/>
    <mergeCell ref="R2:S2"/>
    <mergeCell ref="T2:U2"/>
    <mergeCell ref="AN2:AW2"/>
    <mergeCell ref="AX2:BD2"/>
    <mergeCell ref="B9:N9"/>
    <mergeCell ref="B10:F10"/>
    <mergeCell ref="G10:J10"/>
    <mergeCell ref="K10:N10"/>
    <mergeCell ref="B11:C13"/>
    <mergeCell ref="D11:K11"/>
    <mergeCell ref="L11:P13"/>
    <mergeCell ref="L5:P5"/>
    <mergeCell ref="Q5:AC5"/>
    <mergeCell ref="L6:P6"/>
    <mergeCell ref="Q6:AD6"/>
    <mergeCell ref="B8:G8"/>
    <mergeCell ref="H8:L8"/>
    <mergeCell ref="N8:Q8"/>
    <mergeCell ref="S8:V8"/>
    <mergeCell ref="Q11:W12"/>
    <mergeCell ref="X11:AD12"/>
    <mergeCell ref="D12:K13"/>
    <mergeCell ref="Q13:AD13"/>
    <mergeCell ref="B14:C15"/>
    <mergeCell ref="D14:K14"/>
    <mergeCell ref="L14:P15"/>
    <mergeCell ref="Q14:V14"/>
    <mergeCell ref="X14:AC14"/>
    <mergeCell ref="D15:K15"/>
    <mergeCell ref="B18:C19"/>
    <mergeCell ref="D18:K18"/>
    <mergeCell ref="L18:P19"/>
    <mergeCell ref="Q18:V18"/>
    <mergeCell ref="X18:AC18"/>
    <mergeCell ref="D19:K19"/>
    <mergeCell ref="Q19:AC19"/>
    <mergeCell ref="Q15:AC15"/>
    <mergeCell ref="B16:C17"/>
    <mergeCell ref="D16:K16"/>
    <mergeCell ref="L16:P17"/>
    <mergeCell ref="Q16:V16"/>
    <mergeCell ref="X16:AC16"/>
    <mergeCell ref="D17:K17"/>
    <mergeCell ref="Q17:AC17"/>
    <mergeCell ref="B22:C23"/>
    <mergeCell ref="D22:K22"/>
    <mergeCell ref="L22:P23"/>
    <mergeCell ref="Q22:V22"/>
    <mergeCell ref="X22:AC22"/>
    <mergeCell ref="D23:K23"/>
    <mergeCell ref="Q23:AC23"/>
    <mergeCell ref="B20:C21"/>
    <mergeCell ref="D20:K20"/>
    <mergeCell ref="L20:P21"/>
    <mergeCell ref="Q20:V20"/>
    <mergeCell ref="X20:AC20"/>
    <mergeCell ref="D21:K21"/>
    <mergeCell ref="Q21:AC21"/>
    <mergeCell ref="B26:C27"/>
    <mergeCell ref="D26:K26"/>
    <mergeCell ref="L26:P27"/>
    <mergeCell ref="Q26:V26"/>
    <mergeCell ref="X26:AC26"/>
    <mergeCell ref="D27:K27"/>
    <mergeCell ref="Q27:AC27"/>
    <mergeCell ref="B24:C25"/>
    <mergeCell ref="D24:K24"/>
    <mergeCell ref="L24:P25"/>
    <mergeCell ref="Q24:V24"/>
    <mergeCell ref="X24:AC24"/>
    <mergeCell ref="D25:K25"/>
    <mergeCell ref="Q25:AC25"/>
    <mergeCell ref="B30:C31"/>
    <mergeCell ref="D30:K30"/>
    <mergeCell ref="L30:P31"/>
    <mergeCell ref="Q30:V30"/>
    <mergeCell ref="X30:AC30"/>
    <mergeCell ref="D31:K31"/>
    <mergeCell ref="Q31:AC31"/>
    <mergeCell ref="B28:C29"/>
    <mergeCell ref="D28:K28"/>
    <mergeCell ref="L28:P29"/>
    <mergeCell ref="Q28:V28"/>
    <mergeCell ref="X28:AC28"/>
    <mergeCell ref="D29:K29"/>
    <mergeCell ref="Q29:AC29"/>
    <mergeCell ref="B34:C35"/>
    <mergeCell ref="D34:K34"/>
    <mergeCell ref="L34:P35"/>
    <mergeCell ref="Q34:V34"/>
    <mergeCell ref="X34:AC34"/>
    <mergeCell ref="D35:K35"/>
    <mergeCell ref="Q35:AC35"/>
    <mergeCell ref="B32:C33"/>
    <mergeCell ref="D32:K32"/>
    <mergeCell ref="L32:P33"/>
    <mergeCell ref="Q32:V32"/>
    <mergeCell ref="X32:AC32"/>
    <mergeCell ref="D33:K33"/>
    <mergeCell ref="Q33:AC33"/>
    <mergeCell ref="B38:C39"/>
    <mergeCell ref="D38:K38"/>
    <mergeCell ref="L38:P39"/>
    <mergeCell ref="Q38:V38"/>
    <mergeCell ref="X38:AC38"/>
    <mergeCell ref="D39:K39"/>
    <mergeCell ref="Q39:AC39"/>
    <mergeCell ref="B36:C37"/>
    <mergeCell ref="D36:K36"/>
    <mergeCell ref="L36:P37"/>
    <mergeCell ref="Q36:V36"/>
    <mergeCell ref="X36:AC36"/>
    <mergeCell ref="D37:K37"/>
    <mergeCell ref="Q37:AC37"/>
    <mergeCell ref="B42:C43"/>
    <mergeCell ref="D42:K42"/>
    <mergeCell ref="L42:P43"/>
    <mergeCell ref="Q42:V42"/>
    <mergeCell ref="X42:AC42"/>
    <mergeCell ref="D43:K43"/>
    <mergeCell ref="Q43:AC43"/>
    <mergeCell ref="B40:C41"/>
    <mergeCell ref="D40:K40"/>
    <mergeCell ref="L40:P41"/>
    <mergeCell ref="Q40:V40"/>
    <mergeCell ref="X40:AC40"/>
    <mergeCell ref="D41:K41"/>
    <mergeCell ref="Q41:AC41"/>
    <mergeCell ref="B46:C47"/>
    <mergeCell ref="D46:K46"/>
    <mergeCell ref="L46:P47"/>
    <mergeCell ref="Q46:V46"/>
    <mergeCell ref="X46:AC46"/>
    <mergeCell ref="D47:K47"/>
    <mergeCell ref="Q47:AC47"/>
    <mergeCell ref="B44:C45"/>
    <mergeCell ref="D44:K44"/>
    <mergeCell ref="L44:P45"/>
    <mergeCell ref="Q44:V44"/>
    <mergeCell ref="X44:AC44"/>
    <mergeCell ref="D45:K45"/>
    <mergeCell ref="Q45:AC45"/>
    <mergeCell ref="B50:C51"/>
    <mergeCell ref="D50:K50"/>
    <mergeCell ref="L50:P51"/>
    <mergeCell ref="Q50:V50"/>
    <mergeCell ref="X50:AC50"/>
    <mergeCell ref="D51:K51"/>
    <mergeCell ref="Q51:AC51"/>
    <mergeCell ref="B48:C49"/>
    <mergeCell ref="D48:K48"/>
    <mergeCell ref="L48:P49"/>
    <mergeCell ref="Q48:V48"/>
    <mergeCell ref="X48:AC48"/>
    <mergeCell ref="D49:K49"/>
    <mergeCell ref="Q49:AC49"/>
    <mergeCell ref="J54:K54"/>
    <mergeCell ref="L54:M54"/>
    <mergeCell ref="O54:P54"/>
    <mergeCell ref="Q54:U54"/>
    <mergeCell ref="V54:AC54"/>
    <mergeCell ref="B52:C53"/>
    <mergeCell ref="D52:K52"/>
    <mergeCell ref="L52:P53"/>
    <mergeCell ref="Q52:V52"/>
    <mergeCell ref="X52:AC52"/>
    <mergeCell ref="D53:K53"/>
    <mergeCell ref="Q53:AC53"/>
    <mergeCell ref="A55:AE55"/>
    <mergeCell ref="AN55:AW55"/>
    <mergeCell ref="AX55:BD55"/>
    <mergeCell ref="L56:M56"/>
    <mergeCell ref="N56:O56"/>
    <mergeCell ref="P56:Q56"/>
    <mergeCell ref="R56:S56"/>
    <mergeCell ref="T56:U56"/>
    <mergeCell ref="AN56:AW56"/>
    <mergeCell ref="AX56:BD56"/>
    <mergeCell ref="L57:P57"/>
    <mergeCell ref="Q57:AD57"/>
    <mergeCell ref="AN57:AW57"/>
    <mergeCell ref="AX57:BD57"/>
    <mergeCell ref="L58:P58"/>
    <mergeCell ref="Q58:AD58"/>
    <mergeCell ref="AN58:AW58"/>
    <mergeCell ref="AX58:BD58"/>
    <mergeCell ref="L59:P59"/>
    <mergeCell ref="Q59:AC59"/>
    <mergeCell ref="L60:P60"/>
    <mergeCell ref="Q60:AD60"/>
    <mergeCell ref="B62:G62"/>
    <mergeCell ref="H62:L62"/>
    <mergeCell ref="N62:Q62"/>
    <mergeCell ref="S62:V62"/>
    <mergeCell ref="B63:N63"/>
    <mergeCell ref="B64:F64"/>
    <mergeCell ref="G64:J64"/>
    <mergeCell ref="K64:N64"/>
    <mergeCell ref="B65:C67"/>
    <mergeCell ref="D65:K65"/>
    <mergeCell ref="L65:P67"/>
    <mergeCell ref="Q65:W66"/>
    <mergeCell ref="X65:AD66"/>
    <mergeCell ref="D66:K67"/>
    <mergeCell ref="Q67:AD67"/>
    <mergeCell ref="B68:C69"/>
    <mergeCell ref="D68:K68"/>
    <mergeCell ref="L68:P69"/>
    <mergeCell ref="Q68:V68"/>
    <mergeCell ref="X68:AC68"/>
    <mergeCell ref="D69:K69"/>
    <mergeCell ref="Q69:AC69"/>
    <mergeCell ref="B70:C71"/>
    <mergeCell ref="D70:K70"/>
    <mergeCell ref="L70:P71"/>
    <mergeCell ref="Q70:V70"/>
    <mergeCell ref="X70:AC70"/>
    <mergeCell ref="D71:K71"/>
    <mergeCell ref="Q71:AC71"/>
    <mergeCell ref="B72:C73"/>
    <mergeCell ref="D72:K72"/>
    <mergeCell ref="L72:P73"/>
    <mergeCell ref="Q72:V72"/>
    <mergeCell ref="X72:AC72"/>
    <mergeCell ref="D73:K73"/>
    <mergeCell ref="Q73:AC73"/>
    <mergeCell ref="B74:C75"/>
    <mergeCell ref="D74:K74"/>
    <mergeCell ref="L74:P75"/>
    <mergeCell ref="Q74:V74"/>
    <mergeCell ref="X74:AC74"/>
    <mergeCell ref="D75:K75"/>
    <mergeCell ref="Q75:AC75"/>
    <mergeCell ref="B76:C77"/>
    <mergeCell ref="D76:K76"/>
    <mergeCell ref="L76:P77"/>
    <mergeCell ref="Q76:V76"/>
    <mergeCell ref="X76:AC76"/>
    <mergeCell ref="D77:K77"/>
    <mergeCell ref="Q77:AC77"/>
    <mergeCell ref="B78:C79"/>
    <mergeCell ref="D78:K78"/>
    <mergeCell ref="L78:P79"/>
    <mergeCell ref="Q78:V78"/>
    <mergeCell ref="X78:AC78"/>
    <mergeCell ref="D79:K79"/>
    <mergeCell ref="Q79:AC79"/>
    <mergeCell ref="B80:C81"/>
    <mergeCell ref="D80:K80"/>
    <mergeCell ref="L80:P81"/>
    <mergeCell ref="Q80:V80"/>
    <mergeCell ref="X80:AC80"/>
    <mergeCell ref="D81:K81"/>
    <mergeCell ref="Q81:AC81"/>
    <mergeCell ref="B82:C83"/>
    <mergeCell ref="D82:K82"/>
    <mergeCell ref="L82:P83"/>
    <mergeCell ref="Q82:V82"/>
    <mergeCell ref="X82:AC82"/>
    <mergeCell ref="D83:K83"/>
    <mergeCell ref="Q83:AC83"/>
    <mergeCell ref="B84:C85"/>
    <mergeCell ref="D84:K84"/>
    <mergeCell ref="L84:P85"/>
    <mergeCell ref="Q84:V84"/>
    <mergeCell ref="X84:AC84"/>
    <mergeCell ref="D85:K85"/>
    <mergeCell ref="Q85:AC85"/>
    <mergeCell ref="B86:C87"/>
    <mergeCell ref="D86:K86"/>
    <mergeCell ref="L86:P87"/>
    <mergeCell ref="Q86:V86"/>
    <mergeCell ref="X86:AC86"/>
    <mergeCell ref="D87:K87"/>
    <mergeCell ref="Q87:AC87"/>
    <mergeCell ref="B88:C89"/>
    <mergeCell ref="D88:K88"/>
    <mergeCell ref="L88:P89"/>
    <mergeCell ref="Q88:V88"/>
    <mergeCell ref="X88:AC88"/>
    <mergeCell ref="D89:K89"/>
    <mergeCell ref="Q89:AC89"/>
    <mergeCell ref="B90:C91"/>
    <mergeCell ref="D90:K90"/>
    <mergeCell ref="L90:P91"/>
    <mergeCell ref="Q90:V90"/>
    <mergeCell ref="X90:AC90"/>
    <mergeCell ref="D91:K91"/>
    <mergeCell ref="Q91:AC91"/>
    <mergeCell ref="B92:C93"/>
    <mergeCell ref="D92:K92"/>
    <mergeCell ref="L92:P93"/>
    <mergeCell ref="Q92:V92"/>
    <mergeCell ref="X92:AC92"/>
    <mergeCell ref="D93:K93"/>
    <mergeCell ref="Q93:AC93"/>
    <mergeCell ref="B94:C95"/>
    <mergeCell ref="D94:K94"/>
    <mergeCell ref="L94:P95"/>
    <mergeCell ref="Q94:V94"/>
    <mergeCell ref="X94:AC94"/>
    <mergeCell ref="D95:K95"/>
    <mergeCell ref="Q95:AC95"/>
    <mergeCell ref="B96:C97"/>
    <mergeCell ref="D96:K96"/>
    <mergeCell ref="L96:P97"/>
    <mergeCell ref="Q96:V96"/>
    <mergeCell ref="X96:AC96"/>
    <mergeCell ref="D97:K97"/>
    <mergeCell ref="Q97:AC97"/>
    <mergeCell ref="B98:C99"/>
    <mergeCell ref="D98:K98"/>
    <mergeCell ref="L98:P99"/>
    <mergeCell ref="Q98:V98"/>
    <mergeCell ref="X98:AC98"/>
    <mergeCell ref="D99:K99"/>
    <mergeCell ref="Q99:AC99"/>
    <mergeCell ref="B100:C101"/>
    <mergeCell ref="D100:K100"/>
    <mergeCell ref="L100:P101"/>
    <mergeCell ref="Q100:V100"/>
    <mergeCell ref="X100:AC100"/>
    <mergeCell ref="D101:K101"/>
    <mergeCell ref="Q101:AC101"/>
    <mergeCell ref="B102:C103"/>
    <mergeCell ref="D102:K102"/>
    <mergeCell ref="L102:P103"/>
    <mergeCell ref="Q102:V102"/>
    <mergeCell ref="X102:AC102"/>
    <mergeCell ref="D103:K103"/>
    <mergeCell ref="Q103:AC103"/>
    <mergeCell ref="B104:C105"/>
    <mergeCell ref="D104:K104"/>
    <mergeCell ref="L104:P105"/>
    <mergeCell ref="Q104:V104"/>
    <mergeCell ref="X104:AC104"/>
    <mergeCell ref="D105:K105"/>
    <mergeCell ref="Q105:AC105"/>
    <mergeCell ref="B106:C107"/>
    <mergeCell ref="D106:K106"/>
    <mergeCell ref="L106:P107"/>
    <mergeCell ref="Q106:V106"/>
    <mergeCell ref="X106:AC106"/>
    <mergeCell ref="D107:K107"/>
    <mergeCell ref="Q107:AC107"/>
    <mergeCell ref="J108:K108"/>
    <mergeCell ref="L108:M108"/>
    <mergeCell ref="O108:P108"/>
    <mergeCell ref="Q108:U108"/>
    <mergeCell ref="V108:AC108"/>
    <mergeCell ref="A109:AE109"/>
    <mergeCell ref="AN109:AW109"/>
    <mergeCell ref="AX109:BD109"/>
    <mergeCell ref="L110:M110"/>
    <mergeCell ref="N110:O110"/>
    <mergeCell ref="P110:Q110"/>
    <mergeCell ref="R110:S110"/>
    <mergeCell ref="T110:U110"/>
    <mergeCell ref="AN110:AW110"/>
    <mergeCell ref="AX110:BD110"/>
    <mergeCell ref="L111:P111"/>
    <mergeCell ref="Q111:AD111"/>
    <mergeCell ref="AN111:AW111"/>
    <mergeCell ref="AX111:BD111"/>
    <mergeCell ref="L112:P112"/>
    <mergeCell ref="Q112:AD112"/>
    <mergeCell ref="AN112:AW112"/>
    <mergeCell ref="AX112:BD112"/>
    <mergeCell ref="L113:P113"/>
    <mergeCell ref="Q113:AC113"/>
    <mergeCell ref="L114:P114"/>
    <mergeCell ref="Q114:AD114"/>
    <mergeCell ref="B116:G116"/>
    <mergeCell ref="H116:L116"/>
    <mergeCell ref="N116:Q116"/>
    <mergeCell ref="S116:V116"/>
    <mergeCell ref="B117:N117"/>
    <mergeCell ref="B118:F118"/>
    <mergeCell ref="G118:J118"/>
    <mergeCell ref="K118:N118"/>
    <mergeCell ref="B119:C121"/>
    <mergeCell ref="D119:K119"/>
    <mergeCell ref="L119:P121"/>
    <mergeCell ref="Q119:W120"/>
    <mergeCell ref="X119:AD120"/>
    <mergeCell ref="D120:K121"/>
    <mergeCell ref="Q121:AD121"/>
    <mergeCell ref="B122:C123"/>
    <mergeCell ref="D122:K122"/>
    <mergeCell ref="L122:P123"/>
    <mergeCell ref="Q122:V122"/>
    <mergeCell ref="X122:AC122"/>
    <mergeCell ref="D123:K123"/>
    <mergeCell ref="Q123:AC123"/>
    <mergeCell ref="B124:C125"/>
    <mergeCell ref="D124:K124"/>
    <mergeCell ref="L124:P125"/>
    <mergeCell ref="Q124:V124"/>
    <mergeCell ref="X124:AC124"/>
    <mergeCell ref="D125:K125"/>
    <mergeCell ref="Q125:AC125"/>
    <mergeCell ref="B126:C127"/>
    <mergeCell ref="D126:K126"/>
    <mergeCell ref="L126:P127"/>
    <mergeCell ref="Q126:V126"/>
    <mergeCell ref="X126:AC126"/>
    <mergeCell ref="D127:K127"/>
    <mergeCell ref="Q127:AC127"/>
    <mergeCell ref="B128:C129"/>
    <mergeCell ref="D128:K128"/>
    <mergeCell ref="L128:P129"/>
    <mergeCell ref="Q128:V128"/>
    <mergeCell ref="X128:AC128"/>
    <mergeCell ref="D129:K129"/>
    <mergeCell ref="Q129:AC129"/>
    <mergeCell ref="B130:C131"/>
    <mergeCell ref="D130:K130"/>
    <mergeCell ref="L130:P131"/>
    <mergeCell ref="Q130:V130"/>
    <mergeCell ref="X130:AC130"/>
    <mergeCell ref="D131:K131"/>
    <mergeCell ref="Q131:AC131"/>
    <mergeCell ref="B132:C133"/>
    <mergeCell ref="D132:K132"/>
    <mergeCell ref="L132:P133"/>
    <mergeCell ref="Q132:V132"/>
    <mergeCell ref="X132:AC132"/>
    <mergeCell ref="D133:K133"/>
    <mergeCell ref="Q133:AC133"/>
    <mergeCell ref="B134:C135"/>
    <mergeCell ref="D134:K134"/>
    <mergeCell ref="L134:P135"/>
    <mergeCell ref="Q134:V134"/>
    <mergeCell ref="X134:AC134"/>
    <mergeCell ref="D135:K135"/>
    <mergeCell ref="Q135:AC135"/>
    <mergeCell ref="B136:C137"/>
    <mergeCell ref="D136:K136"/>
    <mergeCell ref="L136:P137"/>
    <mergeCell ref="Q136:V136"/>
    <mergeCell ref="X136:AC136"/>
    <mergeCell ref="D137:K137"/>
    <mergeCell ref="Q137:AC137"/>
    <mergeCell ref="B138:C139"/>
    <mergeCell ref="D138:K138"/>
    <mergeCell ref="L138:P139"/>
    <mergeCell ref="Q138:V138"/>
    <mergeCell ref="X138:AC138"/>
    <mergeCell ref="D139:K139"/>
    <mergeCell ref="Q139:AC139"/>
    <mergeCell ref="B140:C141"/>
    <mergeCell ref="D140:K140"/>
    <mergeCell ref="L140:P141"/>
    <mergeCell ref="Q140:V140"/>
    <mergeCell ref="X140:AC140"/>
    <mergeCell ref="D141:K141"/>
    <mergeCell ref="Q141:AC141"/>
    <mergeCell ref="B142:C143"/>
    <mergeCell ref="D142:K142"/>
    <mergeCell ref="L142:P143"/>
    <mergeCell ref="Q142:V142"/>
    <mergeCell ref="X142:AC142"/>
    <mergeCell ref="D143:K143"/>
    <mergeCell ref="Q143:AC143"/>
    <mergeCell ref="B144:C145"/>
    <mergeCell ref="D144:K144"/>
    <mergeCell ref="L144:P145"/>
    <mergeCell ref="Q144:V144"/>
    <mergeCell ref="X144:AC144"/>
    <mergeCell ref="D145:K145"/>
    <mergeCell ref="Q145:AC145"/>
    <mergeCell ref="B146:C147"/>
    <mergeCell ref="D146:K146"/>
    <mergeCell ref="L146:P147"/>
    <mergeCell ref="Q146:V146"/>
    <mergeCell ref="X146:AC146"/>
    <mergeCell ref="D147:K147"/>
    <mergeCell ref="Q147:AC147"/>
    <mergeCell ref="B148:C149"/>
    <mergeCell ref="D148:K148"/>
    <mergeCell ref="L148:P149"/>
    <mergeCell ref="Q148:V148"/>
    <mergeCell ref="X148:AC148"/>
    <mergeCell ref="D149:K149"/>
    <mergeCell ref="Q149:AC149"/>
    <mergeCell ref="B150:C151"/>
    <mergeCell ref="D150:K150"/>
    <mergeCell ref="L150:P151"/>
    <mergeCell ref="Q150:V150"/>
    <mergeCell ref="X150:AC150"/>
    <mergeCell ref="D151:K151"/>
    <mergeCell ref="Q151:AC151"/>
    <mergeCell ref="B152:C153"/>
    <mergeCell ref="D152:K152"/>
    <mergeCell ref="L152:P153"/>
    <mergeCell ref="Q152:V152"/>
    <mergeCell ref="X152:AC152"/>
    <mergeCell ref="D153:K153"/>
    <mergeCell ref="Q153:AC153"/>
    <mergeCell ref="B154:C155"/>
    <mergeCell ref="D154:K154"/>
    <mergeCell ref="L154:P155"/>
    <mergeCell ref="Q154:V154"/>
    <mergeCell ref="X154:AC154"/>
    <mergeCell ref="D155:K155"/>
    <mergeCell ref="Q155:AC155"/>
    <mergeCell ref="B156:C157"/>
    <mergeCell ref="D156:K156"/>
    <mergeCell ref="L156:P157"/>
    <mergeCell ref="Q156:V156"/>
    <mergeCell ref="X156:AC156"/>
    <mergeCell ref="D157:K157"/>
    <mergeCell ref="Q157:AC157"/>
    <mergeCell ref="B158:C159"/>
    <mergeCell ref="D158:K158"/>
    <mergeCell ref="L158:P159"/>
    <mergeCell ref="Q158:V158"/>
    <mergeCell ref="X158:AC158"/>
    <mergeCell ref="D159:K159"/>
    <mergeCell ref="Q159:AC159"/>
    <mergeCell ref="B160:C161"/>
    <mergeCell ref="D160:K160"/>
    <mergeCell ref="L160:P161"/>
    <mergeCell ref="Q160:V160"/>
    <mergeCell ref="X160:AC160"/>
    <mergeCell ref="D161:K161"/>
    <mergeCell ref="Q161:AC161"/>
    <mergeCell ref="J162:K162"/>
    <mergeCell ref="L162:M162"/>
    <mergeCell ref="O162:P162"/>
    <mergeCell ref="Q162:U162"/>
    <mergeCell ref="V162:AC162"/>
  </mergeCells>
  <phoneticPr fontId="1"/>
  <dataValidations count="1">
    <dataValidation type="list" allowBlank="1" showInputMessage="1" showErrorMessage="1" sqref="Q6:AD6">
      <formula1>"幼稚園（未移行）（教育時間）,国立大学附属幼稚園,国立大学附属特別支援学校"</formula1>
    </dataValidation>
  </dataValidations>
  <printOptions horizontalCentered="1"/>
  <pageMargins left="0.23622047244094491" right="0.23622047244094491" top="0.55118110236220474" bottom="0.55118110236220474" header="0.31496062992125984" footer="0.31496062992125984"/>
  <pageSetup paperSize="9" scale="96" orientation="portrait" r:id="rId1"/>
  <rowBreaks count="1" manualBreakCount="1">
    <brk id="54"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2"/>
  <sheetViews>
    <sheetView view="pageBreakPreview" zoomScaleNormal="100" zoomScaleSheetLayoutView="100" workbookViewId="0">
      <selection activeCell="L2" sqref="L2:M2"/>
    </sheetView>
  </sheetViews>
  <sheetFormatPr defaultRowHeight="13.5"/>
  <cols>
    <col min="1" max="30" width="2.375" customWidth="1"/>
    <col min="31" max="31" width="2.5" customWidth="1"/>
    <col min="32" max="37" width="2.375" customWidth="1"/>
    <col min="38" max="38" width="2.625" customWidth="1"/>
    <col min="39" max="39" width="2.375" customWidth="1"/>
    <col min="40" max="44" width="3.25" customWidth="1"/>
    <col min="45" max="62" width="2.375" customWidth="1"/>
  </cols>
  <sheetData>
    <row r="1" spans="1:56" ht="20.25" customHeight="1">
      <c r="A1" s="256" t="s">
        <v>89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40"/>
      <c r="AG1" s="40"/>
      <c r="AH1" s="40"/>
      <c r="AI1" s="40"/>
      <c r="AJ1" s="40"/>
      <c r="AK1" s="40"/>
      <c r="AL1" s="40"/>
      <c r="AN1" s="227" t="s">
        <v>48</v>
      </c>
      <c r="AO1" s="227"/>
      <c r="AP1" s="227"/>
      <c r="AQ1" s="227"/>
      <c r="AR1" s="227"/>
      <c r="AS1" s="227"/>
      <c r="AT1" s="227"/>
      <c r="AU1" s="227"/>
      <c r="AV1" s="227"/>
      <c r="AW1" s="227"/>
      <c r="AX1" s="227" t="s">
        <v>56</v>
      </c>
      <c r="AY1" s="227"/>
      <c r="AZ1" s="227"/>
      <c r="BA1" s="227"/>
      <c r="BB1" s="227"/>
      <c r="BC1" s="227"/>
      <c r="BD1" s="227"/>
    </row>
    <row r="2" spans="1:56" ht="19.5" customHeight="1">
      <c r="K2" s="7" t="s">
        <v>7</v>
      </c>
      <c r="L2" s="376" t="s">
        <v>186</v>
      </c>
      <c r="M2" s="376"/>
      <c r="N2" s="230">
        <f>請求書!$O$6</f>
        <v>0</v>
      </c>
      <c r="O2" s="230"/>
      <c r="P2" s="230" t="s">
        <v>3</v>
      </c>
      <c r="Q2" s="230"/>
      <c r="R2" s="230">
        <f>請求書!$S$6</f>
        <v>0</v>
      </c>
      <c r="S2" s="230"/>
      <c r="T2" s="230" t="s">
        <v>33</v>
      </c>
      <c r="U2" s="230"/>
      <c r="V2" s="8" t="s">
        <v>10</v>
      </c>
      <c r="AN2" s="227" t="s">
        <v>93</v>
      </c>
      <c r="AO2" s="227"/>
      <c r="AP2" s="227"/>
      <c r="AQ2" s="227"/>
      <c r="AR2" s="227"/>
      <c r="AS2" s="227"/>
      <c r="AT2" s="227"/>
      <c r="AU2" s="227"/>
      <c r="AV2" s="227"/>
      <c r="AW2" s="227"/>
      <c r="AX2" s="228">
        <v>25700</v>
      </c>
      <c r="AY2" s="228"/>
      <c r="AZ2" s="228"/>
      <c r="BA2" s="228"/>
      <c r="BB2" s="228"/>
      <c r="BC2" s="228"/>
      <c r="BD2" s="228"/>
    </row>
    <row r="3" spans="1:56" ht="14.25" customHeight="1">
      <c r="L3" s="225" t="s">
        <v>57</v>
      </c>
      <c r="M3" s="225"/>
      <c r="N3" s="225"/>
      <c r="O3" s="225"/>
      <c r="P3" s="225"/>
      <c r="Q3" s="254">
        <f>請求書!H24</f>
        <v>0</v>
      </c>
      <c r="R3" s="254"/>
      <c r="S3" s="254"/>
      <c r="T3" s="254"/>
      <c r="U3" s="254"/>
      <c r="V3" s="254"/>
      <c r="W3" s="254"/>
      <c r="X3" s="254"/>
      <c r="Y3" s="254"/>
      <c r="Z3" s="254"/>
      <c r="AA3" s="254"/>
      <c r="AB3" s="254"/>
      <c r="AC3" s="254"/>
      <c r="AD3" s="254"/>
      <c r="AN3" s="227" t="s">
        <v>55</v>
      </c>
      <c r="AO3" s="227"/>
      <c r="AP3" s="227"/>
      <c r="AQ3" s="227"/>
      <c r="AR3" s="227"/>
      <c r="AS3" s="227"/>
      <c r="AT3" s="227"/>
      <c r="AU3" s="227"/>
      <c r="AV3" s="227"/>
      <c r="AW3" s="227"/>
      <c r="AX3" s="228">
        <v>8700</v>
      </c>
      <c r="AY3" s="228"/>
      <c r="AZ3" s="228"/>
      <c r="BA3" s="228"/>
      <c r="BB3" s="228"/>
      <c r="BC3" s="228"/>
      <c r="BD3" s="228"/>
    </row>
    <row r="4" spans="1:56" ht="14.25" customHeight="1">
      <c r="L4" s="210" t="s">
        <v>91</v>
      </c>
      <c r="M4" s="210"/>
      <c r="N4" s="210"/>
      <c r="O4" s="210"/>
      <c r="P4" s="210"/>
      <c r="Q4" s="210">
        <f>請求書!Z24</f>
        <v>0</v>
      </c>
      <c r="R4" s="210"/>
      <c r="S4" s="210"/>
      <c r="T4" s="210"/>
      <c r="U4" s="210"/>
      <c r="V4" s="210"/>
      <c r="W4" s="210"/>
      <c r="X4" s="210"/>
      <c r="Y4" s="210"/>
      <c r="Z4" s="210"/>
      <c r="AA4" s="210"/>
      <c r="AB4" s="210"/>
      <c r="AC4" s="210"/>
      <c r="AD4" s="210"/>
      <c r="AN4" s="227" t="s">
        <v>49</v>
      </c>
      <c r="AO4" s="227"/>
      <c r="AP4" s="227"/>
      <c r="AQ4" s="227"/>
      <c r="AR4" s="227"/>
      <c r="AS4" s="227"/>
      <c r="AT4" s="227"/>
      <c r="AU4" s="227"/>
      <c r="AV4" s="227"/>
      <c r="AW4" s="227"/>
      <c r="AX4" s="228">
        <v>400</v>
      </c>
      <c r="AY4" s="228"/>
      <c r="AZ4" s="228"/>
      <c r="BA4" s="228"/>
      <c r="BB4" s="228"/>
      <c r="BC4" s="228"/>
      <c r="BD4" s="228"/>
    </row>
    <row r="5" spans="1:56" ht="14.25" customHeight="1">
      <c r="L5" s="210" t="s">
        <v>92</v>
      </c>
      <c r="M5" s="210"/>
      <c r="N5" s="210"/>
      <c r="O5" s="210"/>
      <c r="P5" s="210"/>
      <c r="Q5" s="255">
        <f>請求書!H18</f>
        <v>0</v>
      </c>
      <c r="R5" s="255"/>
      <c r="S5" s="255"/>
      <c r="T5" s="255"/>
      <c r="U5" s="255"/>
      <c r="V5" s="255"/>
      <c r="W5" s="255"/>
      <c r="X5" s="255"/>
      <c r="Y5" s="255"/>
      <c r="Z5" s="255"/>
      <c r="AA5" s="255"/>
      <c r="AB5" s="255"/>
      <c r="AC5" s="255"/>
      <c r="AD5" s="52" t="s">
        <v>94</v>
      </c>
      <c r="AN5" s="49"/>
      <c r="AO5" s="49"/>
      <c r="AP5" s="49"/>
      <c r="AQ5" s="49"/>
      <c r="AR5" s="49"/>
      <c r="AS5" s="49"/>
      <c r="AT5" s="49"/>
      <c r="AU5" s="49"/>
      <c r="AV5" s="49"/>
      <c r="AW5" s="49"/>
      <c r="AX5" s="48"/>
      <c r="AY5" s="48"/>
      <c r="AZ5" s="48"/>
      <c r="BA5" s="48"/>
      <c r="BB5" s="48"/>
      <c r="BC5" s="48"/>
      <c r="BD5" s="48"/>
    </row>
    <row r="6" spans="1:56" ht="14.25" customHeight="1">
      <c r="L6" s="210" t="s">
        <v>48</v>
      </c>
      <c r="M6" s="210"/>
      <c r="N6" s="210"/>
      <c r="O6" s="210"/>
      <c r="P6" s="210"/>
      <c r="Q6" s="261"/>
      <c r="R6" s="261"/>
      <c r="S6" s="261"/>
      <c r="T6" s="261"/>
      <c r="U6" s="261"/>
      <c r="V6" s="261"/>
      <c r="W6" s="261"/>
      <c r="X6" s="261"/>
      <c r="Y6" s="261"/>
      <c r="Z6" s="261"/>
      <c r="AA6" s="261"/>
      <c r="AB6" s="261"/>
      <c r="AC6" s="261"/>
      <c r="AD6" s="261"/>
      <c r="AN6" s="49"/>
      <c r="AO6" s="49"/>
      <c r="AP6" s="49"/>
      <c r="AQ6" s="49"/>
      <c r="AR6" s="49"/>
      <c r="AS6" s="49"/>
      <c r="AT6" s="49"/>
      <c r="AU6" s="49"/>
      <c r="AV6" s="49"/>
      <c r="AW6" s="49"/>
      <c r="AX6" s="48"/>
      <c r="AY6" s="48"/>
      <c r="AZ6" s="48"/>
      <c r="BA6" s="48"/>
      <c r="BB6" s="48"/>
      <c r="BC6" s="48"/>
      <c r="BD6" s="48"/>
    </row>
    <row r="7" spans="1:56" ht="14.25" customHeight="1">
      <c r="B7" t="s">
        <v>90</v>
      </c>
      <c r="N7" s="51"/>
      <c r="O7" s="51"/>
      <c r="T7" s="50"/>
      <c r="U7" s="50"/>
      <c r="V7" s="50"/>
      <c r="W7" s="50"/>
      <c r="X7" s="50"/>
      <c r="Y7" s="52"/>
      <c r="Z7" s="52"/>
      <c r="AA7" s="52"/>
      <c r="AB7" s="52"/>
      <c r="AC7" s="52"/>
      <c r="AD7" s="52"/>
      <c r="AE7" s="52"/>
      <c r="AF7" s="52"/>
      <c r="AG7" s="52"/>
      <c r="AH7" s="52"/>
      <c r="AI7" s="52"/>
      <c r="AJ7" s="52"/>
      <c r="AN7" s="49"/>
      <c r="AO7" s="49"/>
      <c r="AP7" s="49"/>
      <c r="AQ7" s="49"/>
      <c r="AR7" s="49"/>
      <c r="AS7" s="49"/>
      <c r="AT7" s="49"/>
      <c r="AU7" s="49"/>
      <c r="AV7" s="49"/>
      <c r="AW7" s="49"/>
      <c r="AX7" s="48"/>
      <c r="AY7" s="48"/>
      <c r="AZ7" s="48"/>
      <c r="BA7" s="48"/>
      <c r="BB7" s="48"/>
      <c r="BC7" s="48"/>
      <c r="BD7" s="48"/>
    </row>
    <row r="8" spans="1:56" ht="15" customHeight="1">
      <c r="B8" s="258" t="s">
        <v>95</v>
      </c>
      <c r="C8" s="258"/>
      <c r="D8" s="258"/>
      <c r="E8" s="258"/>
      <c r="F8" s="258"/>
      <c r="G8" s="258"/>
      <c r="H8" s="210" t="s">
        <v>96</v>
      </c>
      <c r="I8" s="210"/>
      <c r="J8" s="210"/>
      <c r="K8" s="210"/>
      <c r="L8" s="210"/>
      <c r="N8" s="259" t="s">
        <v>183</v>
      </c>
      <c r="O8" s="259"/>
      <c r="P8" s="259"/>
      <c r="Q8" s="259"/>
      <c r="R8" t="s">
        <v>81</v>
      </c>
      <c r="S8" s="259" t="s">
        <v>184</v>
      </c>
      <c r="T8" s="259"/>
      <c r="U8" s="259"/>
      <c r="V8" s="259"/>
      <c r="AI8" s="52"/>
    </row>
    <row r="9" spans="1:56" ht="15" customHeight="1">
      <c r="B9" s="258" t="s">
        <v>98</v>
      </c>
      <c r="C9" s="258"/>
      <c r="D9" s="258"/>
      <c r="E9" s="258"/>
      <c r="F9" s="258"/>
      <c r="G9" s="258"/>
      <c r="H9" s="258"/>
      <c r="I9" s="258"/>
      <c r="J9" s="258"/>
      <c r="K9" s="258"/>
      <c r="L9" s="258"/>
      <c r="M9" s="258"/>
      <c r="N9" s="258"/>
      <c r="O9" s="29"/>
      <c r="P9" s="30"/>
      <c r="Q9" s="30"/>
      <c r="R9" s="30"/>
    </row>
    <row r="10" spans="1:56" ht="15" customHeight="1">
      <c r="B10" s="210" t="s">
        <v>44</v>
      </c>
      <c r="C10" s="210"/>
      <c r="D10" s="210"/>
      <c r="E10" s="210"/>
      <c r="F10" s="210"/>
      <c r="G10" s="210" t="s">
        <v>52</v>
      </c>
      <c r="H10" s="210"/>
      <c r="I10" s="210"/>
      <c r="J10" s="210"/>
      <c r="K10" s="260"/>
      <c r="L10" s="260"/>
      <c r="M10" s="260"/>
      <c r="N10" s="260"/>
      <c r="O10" t="s">
        <v>22</v>
      </c>
    </row>
    <row r="11" spans="1:56" ht="13.5" customHeight="1">
      <c r="B11" s="207" t="s">
        <v>36</v>
      </c>
      <c r="C11" s="212"/>
      <c r="D11" s="246" t="s">
        <v>11</v>
      </c>
      <c r="E11" s="247"/>
      <c r="F11" s="247"/>
      <c r="G11" s="247"/>
      <c r="H11" s="247"/>
      <c r="I11" s="247"/>
      <c r="J11" s="247"/>
      <c r="K11" s="248"/>
      <c r="L11" s="207" t="s">
        <v>58</v>
      </c>
      <c r="M11" s="208"/>
      <c r="N11" s="208"/>
      <c r="O11" s="208"/>
      <c r="P11" s="212"/>
      <c r="Q11" s="214" t="s">
        <v>74</v>
      </c>
      <c r="R11" s="215"/>
      <c r="S11" s="215"/>
      <c r="T11" s="215"/>
      <c r="U11" s="215"/>
      <c r="V11" s="215"/>
      <c r="W11" s="216"/>
      <c r="X11" s="214" t="s">
        <v>75</v>
      </c>
      <c r="Y11" s="215"/>
      <c r="Z11" s="215"/>
      <c r="AA11" s="215"/>
      <c r="AB11" s="215"/>
      <c r="AC11" s="215"/>
      <c r="AD11" s="216"/>
      <c r="AI11" s="39"/>
    </row>
    <row r="12" spans="1:56">
      <c r="B12" s="188"/>
      <c r="C12" s="191"/>
      <c r="D12" s="188" t="s">
        <v>37</v>
      </c>
      <c r="E12" s="189"/>
      <c r="F12" s="189"/>
      <c r="G12" s="189"/>
      <c r="H12" s="189"/>
      <c r="I12" s="189"/>
      <c r="J12" s="189"/>
      <c r="K12" s="191"/>
      <c r="L12" s="188"/>
      <c r="M12" s="189"/>
      <c r="N12" s="189"/>
      <c r="O12" s="189"/>
      <c r="P12" s="191"/>
      <c r="Q12" s="217"/>
      <c r="R12" s="218"/>
      <c r="S12" s="218"/>
      <c r="T12" s="218"/>
      <c r="U12" s="218"/>
      <c r="V12" s="218"/>
      <c r="W12" s="219"/>
      <c r="X12" s="217"/>
      <c r="Y12" s="218"/>
      <c r="Z12" s="218"/>
      <c r="AA12" s="218"/>
      <c r="AB12" s="218"/>
      <c r="AC12" s="218"/>
      <c r="AD12" s="219"/>
      <c r="AI12" s="39"/>
      <c r="AJ12" s="39"/>
    </row>
    <row r="13" spans="1:56">
      <c r="B13" s="192"/>
      <c r="C13" s="195"/>
      <c r="D13" s="192"/>
      <c r="E13" s="176"/>
      <c r="F13" s="176"/>
      <c r="G13" s="176"/>
      <c r="H13" s="176"/>
      <c r="I13" s="176"/>
      <c r="J13" s="176"/>
      <c r="K13" s="195"/>
      <c r="L13" s="192"/>
      <c r="M13" s="176"/>
      <c r="N13" s="176"/>
      <c r="O13" s="176"/>
      <c r="P13" s="195"/>
      <c r="Q13" s="222" t="s">
        <v>103</v>
      </c>
      <c r="R13" s="223"/>
      <c r="S13" s="223"/>
      <c r="T13" s="223"/>
      <c r="U13" s="223"/>
      <c r="V13" s="223"/>
      <c r="W13" s="223"/>
      <c r="X13" s="223"/>
      <c r="Y13" s="223"/>
      <c r="Z13" s="223"/>
      <c r="AA13" s="223"/>
      <c r="AB13" s="223"/>
      <c r="AC13" s="223"/>
      <c r="AD13" s="224"/>
    </row>
    <row r="14" spans="1:56">
      <c r="B14" s="188">
        <v>1</v>
      </c>
      <c r="C14" s="191"/>
      <c r="D14" s="234"/>
      <c r="E14" s="235"/>
      <c r="F14" s="235"/>
      <c r="G14" s="235"/>
      <c r="H14" s="235"/>
      <c r="I14" s="235"/>
      <c r="J14" s="235"/>
      <c r="K14" s="236"/>
      <c r="L14" s="237" t="str">
        <f>IF(D15="","",$G$10)</f>
        <v/>
      </c>
      <c r="M14" s="238"/>
      <c r="N14" s="238"/>
      <c r="O14" s="238"/>
      <c r="P14" s="239"/>
      <c r="Q14" s="180" t="str">
        <f>IF(D15="","",$K$10)</f>
        <v/>
      </c>
      <c r="R14" s="181"/>
      <c r="S14" s="181"/>
      <c r="T14" s="181"/>
      <c r="U14" s="181"/>
      <c r="V14" s="181"/>
      <c r="W14" s="16" t="s">
        <v>22</v>
      </c>
      <c r="X14" s="180" t="str">
        <f>IF(OR(D15="",$Q$6=""),"",VLOOKUP($Q$6,$AN$2:$BD$4,11,0))</f>
        <v/>
      </c>
      <c r="Y14" s="181"/>
      <c r="Z14" s="181"/>
      <c r="AA14" s="181"/>
      <c r="AB14" s="181"/>
      <c r="AC14" s="181"/>
      <c r="AD14" s="71" t="s">
        <v>22</v>
      </c>
    </row>
    <row r="15" spans="1:56" ht="18.75" customHeight="1">
      <c r="B15" s="192"/>
      <c r="C15" s="195"/>
      <c r="D15" s="242"/>
      <c r="E15" s="243"/>
      <c r="F15" s="243"/>
      <c r="G15" s="243"/>
      <c r="H15" s="243"/>
      <c r="I15" s="243"/>
      <c r="J15" s="243"/>
      <c r="K15" s="244"/>
      <c r="L15" s="240"/>
      <c r="M15" s="209"/>
      <c r="N15" s="209"/>
      <c r="O15" s="209"/>
      <c r="P15" s="241"/>
      <c r="Q15" s="177" t="str">
        <f>IF(D15="","",MIN(Q14,X14))</f>
        <v/>
      </c>
      <c r="R15" s="178"/>
      <c r="S15" s="178"/>
      <c r="T15" s="178"/>
      <c r="U15" s="178"/>
      <c r="V15" s="178"/>
      <c r="W15" s="178"/>
      <c r="X15" s="178"/>
      <c r="Y15" s="178"/>
      <c r="Z15" s="178"/>
      <c r="AA15" s="178"/>
      <c r="AB15" s="178"/>
      <c r="AC15" s="178"/>
      <c r="AD15" s="72" t="s">
        <v>22</v>
      </c>
    </row>
    <row r="16" spans="1:56">
      <c r="B16" s="207">
        <f>B14+1</f>
        <v>2</v>
      </c>
      <c r="C16" s="212"/>
      <c r="D16" s="234"/>
      <c r="E16" s="235"/>
      <c r="F16" s="235"/>
      <c r="G16" s="235"/>
      <c r="H16" s="235"/>
      <c r="I16" s="235"/>
      <c r="J16" s="235"/>
      <c r="K16" s="236"/>
      <c r="L16" s="237" t="str">
        <f>IF(D17="","",$G$10)</f>
        <v/>
      </c>
      <c r="M16" s="238"/>
      <c r="N16" s="238"/>
      <c r="O16" s="238"/>
      <c r="P16" s="239"/>
      <c r="Q16" s="180" t="str">
        <f>IF(D17="","",$K$10)</f>
        <v/>
      </c>
      <c r="R16" s="181"/>
      <c r="S16" s="181"/>
      <c r="T16" s="181"/>
      <c r="U16" s="181"/>
      <c r="V16" s="181"/>
      <c r="W16" s="16" t="s">
        <v>22</v>
      </c>
      <c r="X16" s="180" t="str">
        <f>IF(OR(D17="",$Q$6=""),"",VLOOKUP($Q$6,$AN$2:$BD$4,11,0))</f>
        <v/>
      </c>
      <c r="Y16" s="181"/>
      <c r="Z16" s="181"/>
      <c r="AA16" s="181"/>
      <c r="AB16" s="181"/>
      <c r="AC16" s="181"/>
      <c r="AD16" s="71" t="s">
        <v>22</v>
      </c>
    </row>
    <row r="17" spans="2:30" ht="18.75" customHeight="1">
      <c r="B17" s="192"/>
      <c r="C17" s="195"/>
      <c r="D17" s="242"/>
      <c r="E17" s="243"/>
      <c r="F17" s="243"/>
      <c r="G17" s="243"/>
      <c r="H17" s="243"/>
      <c r="I17" s="243"/>
      <c r="J17" s="243"/>
      <c r="K17" s="244"/>
      <c r="L17" s="240"/>
      <c r="M17" s="209"/>
      <c r="N17" s="209"/>
      <c r="O17" s="209"/>
      <c r="P17" s="241"/>
      <c r="Q17" s="177" t="str">
        <f>IF(D17="","",MIN(Q16,X16))</f>
        <v/>
      </c>
      <c r="R17" s="178"/>
      <c r="S17" s="178"/>
      <c r="T17" s="178"/>
      <c r="U17" s="178"/>
      <c r="V17" s="178"/>
      <c r="W17" s="178"/>
      <c r="X17" s="178"/>
      <c r="Y17" s="178"/>
      <c r="Z17" s="178"/>
      <c r="AA17" s="178"/>
      <c r="AB17" s="178"/>
      <c r="AC17" s="178"/>
      <c r="AD17" s="72" t="s">
        <v>22</v>
      </c>
    </row>
    <row r="18" spans="2:30">
      <c r="B18" s="207">
        <f>B16+1</f>
        <v>3</v>
      </c>
      <c r="C18" s="212"/>
      <c r="D18" s="234"/>
      <c r="E18" s="235"/>
      <c r="F18" s="235"/>
      <c r="G18" s="235"/>
      <c r="H18" s="235"/>
      <c r="I18" s="235"/>
      <c r="J18" s="235"/>
      <c r="K18" s="236"/>
      <c r="L18" s="237" t="str">
        <f>IF(D19="","",$G$10)</f>
        <v/>
      </c>
      <c r="M18" s="238"/>
      <c r="N18" s="238"/>
      <c r="O18" s="238"/>
      <c r="P18" s="239"/>
      <c r="Q18" s="180" t="str">
        <f>IF(D19="","",$K$10)</f>
        <v/>
      </c>
      <c r="R18" s="181"/>
      <c r="S18" s="181"/>
      <c r="T18" s="181"/>
      <c r="U18" s="181"/>
      <c r="V18" s="181"/>
      <c r="W18" s="16" t="s">
        <v>22</v>
      </c>
      <c r="X18" s="180" t="str">
        <f>IF(OR(D19="",$Q$6=""),"",VLOOKUP($Q$6,$AN$2:$BD$4,11,0))</f>
        <v/>
      </c>
      <c r="Y18" s="181"/>
      <c r="Z18" s="181"/>
      <c r="AA18" s="181"/>
      <c r="AB18" s="181"/>
      <c r="AC18" s="181"/>
      <c r="AD18" s="71" t="s">
        <v>22</v>
      </c>
    </row>
    <row r="19" spans="2:30" ht="18.75" customHeight="1">
      <c r="B19" s="192"/>
      <c r="C19" s="195"/>
      <c r="D19" s="242"/>
      <c r="E19" s="243"/>
      <c r="F19" s="243"/>
      <c r="G19" s="243"/>
      <c r="H19" s="243"/>
      <c r="I19" s="243"/>
      <c r="J19" s="243"/>
      <c r="K19" s="244"/>
      <c r="L19" s="240"/>
      <c r="M19" s="209"/>
      <c r="N19" s="209"/>
      <c r="O19" s="209"/>
      <c r="P19" s="241"/>
      <c r="Q19" s="177" t="str">
        <f>IF(D19="","",MIN(Q18,X18))</f>
        <v/>
      </c>
      <c r="R19" s="178"/>
      <c r="S19" s="178"/>
      <c r="T19" s="178"/>
      <c r="U19" s="178"/>
      <c r="V19" s="178"/>
      <c r="W19" s="178"/>
      <c r="X19" s="178"/>
      <c r="Y19" s="178"/>
      <c r="Z19" s="178"/>
      <c r="AA19" s="178"/>
      <c r="AB19" s="178"/>
      <c r="AC19" s="178"/>
      <c r="AD19" s="72" t="s">
        <v>22</v>
      </c>
    </row>
    <row r="20" spans="2:30">
      <c r="B20" s="207">
        <f>B18+1</f>
        <v>4</v>
      </c>
      <c r="C20" s="212"/>
      <c r="D20" s="234"/>
      <c r="E20" s="235"/>
      <c r="F20" s="235"/>
      <c r="G20" s="235"/>
      <c r="H20" s="235"/>
      <c r="I20" s="235"/>
      <c r="J20" s="235"/>
      <c r="K20" s="236"/>
      <c r="L20" s="237" t="str">
        <f>IF(D21="","",$G$10)</f>
        <v/>
      </c>
      <c r="M20" s="238"/>
      <c r="N20" s="238"/>
      <c r="O20" s="238"/>
      <c r="P20" s="239"/>
      <c r="Q20" s="180" t="str">
        <f>IF(D21="","",$K$10)</f>
        <v/>
      </c>
      <c r="R20" s="181"/>
      <c r="S20" s="181"/>
      <c r="T20" s="181"/>
      <c r="U20" s="181"/>
      <c r="V20" s="181"/>
      <c r="W20" s="16" t="s">
        <v>22</v>
      </c>
      <c r="X20" s="180" t="str">
        <f>IF(OR(D21="",$Q$6=""),"",VLOOKUP($Q$6,$AN$2:$BD$4,11,0))</f>
        <v/>
      </c>
      <c r="Y20" s="181"/>
      <c r="Z20" s="181"/>
      <c r="AA20" s="181"/>
      <c r="AB20" s="181"/>
      <c r="AC20" s="181"/>
      <c r="AD20" s="71" t="s">
        <v>22</v>
      </c>
    </row>
    <row r="21" spans="2:30" ht="18.75" customHeight="1">
      <c r="B21" s="192"/>
      <c r="C21" s="195"/>
      <c r="D21" s="242"/>
      <c r="E21" s="243"/>
      <c r="F21" s="243"/>
      <c r="G21" s="243"/>
      <c r="H21" s="243"/>
      <c r="I21" s="243"/>
      <c r="J21" s="243"/>
      <c r="K21" s="244"/>
      <c r="L21" s="240"/>
      <c r="M21" s="209"/>
      <c r="N21" s="209"/>
      <c r="O21" s="209"/>
      <c r="P21" s="241"/>
      <c r="Q21" s="177" t="str">
        <f>IF(D21="","",MIN(Q20,X20))</f>
        <v/>
      </c>
      <c r="R21" s="178"/>
      <c r="S21" s="178"/>
      <c r="T21" s="178"/>
      <c r="U21" s="178"/>
      <c r="V21" s="178"/>
      <c r="W21" s="178"/>
      <c r="X21" s="178"/>
      <c r="Y21" s="178"/>
      <c r="Z21" s="178"/>
      <c r="AA21" s="178"/>
      <c r="AB21" s="178"/>
      <c r="AC21" s="178"/>
      <c r="AD21" s="72" t="s">
        <v>22</v>
      </c>
    </row>
    <row r="22" spans="2:30">
      <c r="B22" s="207">
        <f>B20+1</f>
        <v>5</v>
      </c>
      <c r="C22" s="212"/>
      <c r="D22" s="234"/>
      <c r="E22" s="235"/>
      <c r="F22" s="235"/>
      <c r="G22" s="235"/>
      <c r="H22" s="235"/>
      <c r="I22" s="235"/>
      <c r="J22" s="235"/>
      <c r="K22" s="236"/>
      <c r="L22" s="237" t="str">
        <f>IF(D23="","",$G$10)</f>
        <v/>
      </c>
      <c r="M22" s="238"/>
      <c r="N22" s="238"/>
      <c r="O22" s="238"/>
      <c r="P22" s="239"/>
      <c r="Q22" s="180" t="str">
        <f>IF(D23="","",$K$10)</f>
        <v/>
      </c>
      <c r="R22" s="181"/>
      <c r="S22" s="181"/>
      <c r="T22" s="181"/>
      <c r="U22" s="181"/>
      <c r="V22" s="181"/>
      <c r="W22" s="16" t="s">
        <v>22</v>
      </c>
      <c r="X22" s="180" t="str">
        <f>IF(OR(D23="",$Q$6=""),"",VLOOKUP($Q$6,$AN$2:$BD$4,11,0))</f>
        <v/>
      </c>
      <c r="Y22" s="181"/>
      <c r="Z22" s="181"/>
      <c r="AA22" s="181"/>
      <c r="AB22" s="181"/>
      <c r="AC22" s="181"/>
      <c r="AD22" s="71" t="s">
        <v>22</v>
      </c>
    </row>
    <row r="23" spans="2:30" ht="18.75" customHeight="1">
      <c r="B23" s="192"/>
      <c r="C23" s="195"/>
      <c r="D23" s="242"/>
      <c r="E23" s="243"/>
      <c r="F23" s="243"/>
      <c r="G23" s="243"/>
      <c r="H23" s="243"/>
      <c r="I23" s="243"/>
      <c r="J23" s="243"/>
      <c r="K23" s="244"/>
      <c r="L23" s="240"/>
      <c r="M23" s="209"/>
      <c r="N23" s="209"/>
      <c r="O23" s="209"/>
      <c r="P23" s="241"/>
      <c r="Q23" s="177" t="str">
        <f>IF(D23="","",MIN(Q22,X22))</f>
        <v/>
      </c>
      <c r="R23" s="178"/>
      <c r="S23" s="178"/>
      <c r="T23" s="178"/>
      <c r="U23" s="178"/>
      <c r="V23" s="178"/>
      <c r="W23" s="178"/>
      <c r="X23" s="178"/>
      <c r="Y23" s="178"/>
      <c r="Z23" s="178"/>
      <c r="AA23" s="178"/>
      <c r="AB23" s="178"/>
      <c r="AC23" s="178"/>
      <c r="AD23" s="72" t="s">
        <v>22</v>
      </c>
    </row>
    <row r="24" spans="2:30">
      <c r="B24" s="207">
        <f>B22+1</f>
        <v>6</v>
      </c>
      <c r="C24" s="212"/>
      <c r="D24" s="234"/>
      <c r="E24" s="235"/>
      <c r="F24" s="235"/>
      <c r="G24" s="235"/>
      <c r="H24" s="235"/>
      <c r="I24" s="235"/>
      <c r="J24" s="235"/>
      <c r="K24" s="236"/>
      <c r="L24" s="237" t="str">
        <f>IF(D25="","",$G$10)</f>
        <v/>
      </c>
      <c r="M24" s="238"/>
      <c r="N24" s="238"/>
      <c r="O24" s="238"/>
      <c r="P24" s="239"/>
      <c r="Q24" s="180" t="str">
        <f>IF(D25="","",$K$10)</f>
        <v/>
      </c>
      <c r="R24" s="181"/>
      <c r="S24" s="181"/>
      <c r="T24" s="181"/>
      <c r="U24" s="181"/>
      <c r="V24" s="181"/>
      <c r="W24" s="16" t="s">
        <v>22</v>
      </c>
      <c r="X24" s="180" t="str">
        <f>IF(OR(D25="",$Q$6=""),"",VLOOKUP($Q$6,$AN$2:$BD$4,11,0))</f>
        <v/>
      </c>
      <c r="Y24" s="181"/>
      <c r="Z24" s="181"/>
      <c r="AA24" s="181"/>
      <c r="AB24" s="181"/>
      <c r="AC24" s="181"/>
      <c r="AD24" s="71" t="s">
        <v>22</v>
      </c>
    </row>
    <row r="25" spans="2:30" ht="18.75" customHeight="1">
      <c r="B25" s="192"/>
      <c r="C25" s="195"/>
      <c r="D25" s="242"/>
      <c r="E25" s="243"/>
      <c r="F25" s="243"/>
      <c r="G25" s="243"/>
      <c r="H25" s="243"/>
      <c r="I25" s="243"/>
      <c r="J25" s="243"/>
      <c r="K25" s="244"/>
      <c r="L25" s="240"/>
      <c r="M25" s="209"/>
      <c r="N25" s="209"/>
      <c r="O25" s="209"/>
      <c r="P25" s="241"/>
      <c r="Q25" s="177" t="str">
        <f>IF(D25="","",MIN(Q24,X24))</f>
        <v/>
      </c>
      <c r="R25" s="178"/>
      <c r="S25" s="178"/>
      <c r="T25" s="178"/>
      <c r="U25" s="178"/>
      <c r="V25" s="178"/>
      <c r="W25" s="178"/>
      <c r="X25" s="178"/>
      <c r="Y25" s="178"/>
      <c r="Z25" s="178"/>
      <c r="AA25" s="178"/>
      <c r="AB25" s="178"/>
      <c r="AC25" s="178"/>
      <c r="AD25" s="72" t="s">
        <v>22</v>
      </c>
    </row>
    <row r="26" spans="2:30">
      <c r="B26" s="207">
        <f>B24+1</f>
        <v>7</v>
      </c>
      <c r="C26" s="212"/>
      <c r="D26" s="234"/>
      <c r="E26" s="235"/>
      <c r="F26" s="235"/>
      <c r="G26" s="235"/>
      <c r="H26" s="235"/>
      <c r="I26" s="235"/>
      <c r="J26" s="235"/>
      <c r="K26" s="236"/>
      <c r="L26" s="237" t="str">
        <f>IF(D27="","",$G$10)</f>
        <v/>
      </c>
      <c r="M26" s="238"/>
      <c r="N26" s="238"/>
      <c r="O26" s="238"/>
      <c r="P26" s="239"/>
      <c r="Q26" s="180" t="str">
        <f>IF(D27="","",$K$10)</f>
        <v/>
      </c>
      <c r="R26" s="181"/>
      <c r="S26" s="181"/>
      <c r="T26" s="181"/>
      <c r="U26" s="181"/>
      <c r="V26" s="181"/>
      <c r="W26" s="16" t="s">
        <v>22</v>
      </c>
      <c r="X26" s="180" t="str">
        <f>IF(OR(D27="",$Q$6=""),"",VLOOKUP($Q$6,$AN$2:$BD$4,11,0))</f>
        <v/>
      </c>
      <c r="Y26" s="181"/>
      <c r="Z26" s="181"/>
      <c r="AA26" s="181"/>
      <c r="AB26" s="181"/>
      <c r="AC26" s="181"/>
      <c r="AD26" s="71" t="s">
        <v>22</v>
      </c>
    </row>
    <row r="27" spans="2:30" ht="18.75" customHeight="1">
      <c r="B27" s="192"/>
      <c r="C27" s="195"/>
      <c r="D27" s="242"/>
      <c r="E27" s="243"/>
      <c r="F27" s="243"/>
      <c r="G27" s="243"/>
      <c r="H27" s="243"/>
      <c r="I27" s="243"/>
      <c r="J27" s="243"/>
      <c r="K27" s="244"/>
      <c r="L27" s="240"/>
      <c r="M27" s="209"/>
      <c r="N27" s="209"/>
      <c r="O27" s="209"/>
      <c r="P27" s="241"/>
      <c r="Q27" s="177" t="str">
        <f>IF(D27="","",MIN(Q26,X26))</f>
        <v/>
      </c>
      <c r="R27" s="178"/>
      <c r="S27" s="178"/>
      <c r="T27" s="178"/>
      <c r="U27" s="178"/>
      <c r="V27" s="178"/>
      <c r="W27" s="178"/>
      <c r="X27" s="178"/>
      <c r="Y27" s="178"/>
      <c r="Z27" s="178"/>
      <c r="AA27" s="178"/>
      <c r="AB27" s="178"/>
      <c r="AC27" s="178"/>
      <c r="AD27" s="72" t="s">
        <v>22</v>
      </c>
    </row>
    <row r="28" spans="2:30">
      <c r="B28" s="207">
        <f>B26+1</f>
        <v>8</v>
      </c>
      <c r="C28" s="212"/>
      <c r="D28" s="234"/>
      <c r="E28" s="235"/>
      <c r="F28" s="235"/>
      <c r="G28" s="235"/>
      <c r="H28" s="235"/>
      <c r="I28" s="235"/>
      <c r="J28" s="235"/>
      <c r="K28" s="236"/>
      <c r="L28" s="237" t="str">
        <f>IF(D29="","",$G$10)</f>
        <v/>
      </c>
      <c r="M28" s="238"/>
      <c r="N28" s="238"/>
      <c r="O28" s="238"/>
      <c r="P28" s="239"/>
      <c r="Q28" s="180" t="str">
        <f>IF(D29="","",$K$10)</f>
        <v/>
      </c>
      <c r="R28" s="181"/>
      <c r="S28" s="181"/>
      <c r="T28" s="181"/>
      <c r="U28" s="181"/>
      <c r="V28" s="181"/>
      <c r="W28" s="16" t="s">
        <v>22</v>
      </c>
      <c r="X28" s="180" t="str">
        <f>IF(OR(D29="",$Q$6=""),"",VLOOKUP($Q$6,$AN$2:$BD$4,11,0))</f>
        <v/>
      </c>
      <c r="Y28" s="181"/>
      <c r="Z28" s="181"/>
      <c r="AA28" s="181"/>
      <c r="AB28" s="181"/>
      <c r="AC28" s="181"/>
      <c r="AD28" s="71" t="s">
        <v>22</v>
      </c>
    </row>
    <row r="29" spans="2:30" ht="18.75" customHeight="1">
      <c r="B29" s="192"/>
      <c r="C29" s="195"/>
      <c r="D29" s="242"/>
      <c r="E29" s="243"/>
      <c r="F29" s="243"/>
      <c r="G29" s="243"/>
      <c r="H29" s="243"/>
      <c r="I29" s="243"/>
      <c r="J29" s="243"/>
      <c r="K29" s="244"/>
      <c r="L29" s="240"/>
      <c r="M29" s="209"/>
      <c r="N29" s="209"/>
      <c r="O29" s="209"/>
      <c r="P29" s="241"/>
      <c r="Q29" s="177" t="str">
        <f>IF(D29="","",MIN(Q28,X28))</f>
        <v/>
      </c>
      <c r="R29" s="178"/>
      <c r="S29" s="178"/>
      <c r="T29" s="178"/>
      <c r="U29" s="178"/>
      <c r="V29" s="178"/>
      <c r="W29" s="178"/>
      <c r="X29" s="178"/>
      <c r="Y29" s="178"/>
      <c r="Z29" s="178"/>
      <c r="AA29" s="178"/>
      <c r="AB29" s="178"/>
      <c r="AC29" s="178"/>
      <c r="AD29" s="72" t="s">
        <v>22</v>
      </c>
    </row>
    <row r="30" spans="2:30">
      <c r="B30" s="207">
        <f>B28+1</f>
        <v>9</v>
      </c>
      <c r="C30" s="212"/>
      <c r="D30" s="234"/>
      <c r="E30" s="235"/>
      <c r="F30" s="235"/>
      <c r="G30" s="235"/>
      <c r="H30" s="235"/>
      <c r="I30" s="235"/>
      <c r="J30" s="235"/>
      <c r="K30" s="236"/>
      <c r="L30" s="237" t="str">
        <f>IF(D31="","",$G$10)</f>
        <v/>
      </c>
      <c r="M30" s="238"/>
      <c r="N30" s="238"/>
      <c r="O30" s="238"/>
      <c r="P30" s="239"/>
      <c r="Q30" s="180" t="str">
        <f>IF(D31="","",$K$10)</f>
        <v/>
      </c>
      <c r="R30" s="181"/>
      <c r="S30" s="181"/>
      <c r="T30" s="181"/>
      <c r="U30" s="181"/>
      <c r="V30" s="181"/>
      <c r="W30" s="16" t="s">
        <v>22</v>
      </c>
      <c r="X30" s="180" t="str">
        <f>IF(OR(D31="",$Q$6=""),"",VLOOKUP($Q$6,$AN$2:$BD$4,11,0))</f>
        <v/>
      </c>
      <c r="Y30" s="181"/>
      <c r="Z30" s="181"/>
      <c r="AA30" s="181"/>
      <c r="AB30" s="181"/>
      <c r="AC30" s="181"/>
      <c r="AD30" s="71" t="s">
        <v>22</v>
      </c>
    </row>
    <row r="31" spans="2:30" ht="18.75" customHeight="1">
      <c r="B31" s="192"/>
      <c r="C31" s="195"/>
      <c r="D31" s="242"/>
      <c r="E31" s="243"/>
      <c r="F31" s="243"/>
      <c r="G31" s="243"/>
      <c r="H31" s="243"/>
      <c r="I31" s="243"/>
      <c r="J31" s="243"/>
      <c r="K31" s="244"/>
      <c r="L31" s="240"/>
      <c r="M31" s="209"/>
      <c r="N31" s="209"/>
      <c r="O31" s="209"/>
      <c r="P31" s="241"/>
      <c r="Q31" s="177" t="str">
        <f>IF(D31="","",MIN(Q30,X30))</f>
        <v/>
      </c>
      <c r="R31" s="178"/>
      <c r="S31" s="178"/>
      <c r="T31" s="178"/>
      <c r="U31" s="178"/>
      <c r="V31" s="178"/>
      <c r="W31" s="178"/>
      <c r="X31" s="178"/>
      <c r="Y31" s="178"/>
      <c r="Z31" s="178"/>
      <c r="AA31" s="178"/>
      <c r="AB31" s="178"/>
      <c r="AC31" s="178"/>
      <c r="AD31" s="72" t="s">
        <v>22</v>
      </c>
    </row>
    <row r="32" spans="2:30">
      <c r="B32" s="207">
        <f>B30+1</f>
        <v>10</v>
      </c>
      <c r="C32" s="212"/>
      <c r="D32" s="234"/>
      <c r="E32" s="235"/>
      <c r="F32" s="235"/>
      <c r="G32" s="235"/>
      <c r="H32" s="235"/>
      <c r="I32" s="235"/>
      <c r="J32" s="235"/>
      <c r="K32" s="236"/>
      <c r="L32" s="262" t="str">
        <f>IF(D33="","",$G$10)</f>
        <v/>
      </c>
      <c r="M32" s="263"/>
      <c r="N32" s="263"/>
      <c r="O32" s="263"/>
      <c r="P32" s="264"/>
      <c r="Q32" s="268" t="str">
        <f>IF(D33="","",$K$10)</f>
        <v/>
      </c>
      <c r="R32" s="269"/>
      <c r="S32" s="269"/>
      <c r="T32" s="269"/>
      <c r="U32" s="269"/>
      <c r="V32" s="269"/>
      <c r="W32" s="74" t="s">
        <v>22</v>
      </c>
      <c r="X32" s="268" t="str">
        <f>IF(OR(D33="",$Q$6=""),"",VLOOKUP($Q$6,$AN$2:$BD$4,11,0))</f>
        <v/>
      </c>
      <c r="Y32" s="269"/>
      <c r="Z32" s="269"/>
      <c r="AA32" s="269"/>
      <c r="AB32" s="269"/>
      <c r="AC32" s="269"/>
      <c r="AD32" s="71" t="s">
        <v>22</v>
      </c>
    </row>
    <row r="33" spans="2:30" ht="18.75" customHeight="1">
      <c r="B33" s="192"/>
      <c r="C33" s="195"/>
      <c r="D33" s="242"/>
      <c r="E33" s="243"/>
      <c r="F33" s="243"/>
      <c r="G33" s="243"/>
      <c r="H33" s="243"/>
      <c r="I33" s="243"/>
      <c r="J33" s="243"/>
      <c r="K33" s="244"/>
      <c r="L33" s="265"/>
      <c r="M33" s="266"/>
      <c r="N33" s="266"/>
      <c r="O33" s="266"/>
      <c r="P33" s="267"/>
      <c r="Q33" s="270" t="str">
        <f>IF(D33="","",MIN(Q32,X32))</f>
        <v/>
      </c>
      <c r="R33" s="271"/>
      <c r="S33" s="271"/>
      <c r="T33" s="271"/>
      <c r="U33" s="271"/>
      <c r="V33" s="271"/>
      <c r="W33" s="271"/>
      <c r="X33" s="271"/>
      <c r="Y33" s="271"/>
      <c r="Z33" s="271"/>
      <c r="AA33" s="271"/>
      <c r="AB33" s="271"/>
      <c r="AC33" s="271"/>
      <c r="AD33" s="72" t="s">
        <v>22</v>
      </c>
    </row>
    <row r="34" spans="2:30">
      <c r="B34" s="207">
        <f>B32+1</f>
        <v>11</v>
      </c>
      <c r="C34" s="212"/>
      <c r="D34" s="234"/>
      <c r="E34" s="235"/>
      <c r="F34" s="235"/>
      <c r="G34" s="235"/>
      <c r="H34" s="235"/>
      <c r="I34" s="235"/>
      <c r="J34" s="235"/>
      <c r="K34" s="236"/>
      <c r="L34" s="262" t="str">
        <f>IF(D35="","",$G$10)</f>
        <v/>
      </c>
      <c r="M34" s="263"/>
      <c r="N34" s="263"/>
      <c r="O34" s="263"/>
      <c r="P34" s="264"/>
      <c r="Q34" s="268" t="str">
        <f>IF(D35="","",$K$10)</f>
        <v/>
      </c>
      <c r="R34" s="269"/>
      <c r="S34" s="269"/>
      <c r="T34" s="269"/>
      <c r="U34" s="269"/>
      <c r="V34" s="269"/>
      <c r="W34" s="74" t="s">
        <v>22</v>
      </c>
      <c r="X34" s="268" t="str">
        <f>IF(OR(D35="",$Q$6=""),"",VLOOKUP($Q$6,$AN$2:$BD$4,11,0))</f>
        <v/>
      </c>
      <c r="Y34" s="269"/>
      <c r="Z34" s="269"/>
      <c r="AA34" s="269"/>
      <c r="AB34" s="269"/>
      <c r="AC34" s="269"/>
      <c r="AD34" s="71" t="s">
        <v>22</v>
      </c>
    </row>
    <row r="35" spans="2:30" ht="18.75" customHeight="1">
      <c r="B35" s="192"/>
      <c r="C35" s="195"/>
      <c r="D35" s="242"/>
      <c r="E35" s="243"/>
      <c r="F35" s="243"/>
      <c r="G35" s="243"/>
      <c r="H35" s="243"/>
      <c r="I35" s="243"/>
      <c r="J35" s="243"/>
      <c r="K35" s="244"/>
      <c r="L35" s="265"/>
      <c r="M35" s="266"/>
      <c r="N35" s="266"/>
      <c r="O35" s="266"/>
      <c r="P35" s="267"/>
      <c r="Q35" s="270" t="str">
        <f>IF(D35="","",MIN(Q34,X34))</f>
        <v/>
      </c>
      <c r="R35" s="271"/>
      <c r="S35" s="271"/>
      <c r="T35" s="271"/>
      <c r="U35" s="271"/>
      <c r="V35" s="271"/>
      <c r="W35" s="271"/>
      <c r="X35" s="271"/>
      <c r="Y35" s="271"/>
      <c r="Z35" s="271"/>
      <c r="AA35" s="271"/>
      <c r="AB35" s="271"/>
      <c r="AC35" s="271"/>
      <c r="AD35" s="72" t="s">
        <v>22</v>
      </c>
    </row>
    <row r="36" spans="2:30">
      <c r="B36" s="207">
        <f>B34+1</f>
        <v>12</v>
      </c>
      <c r="C36" s="212"/>
      <c r="D36" s="234"/>
      <c r="E36" s="235"/>
      <c r="F36" s="235"/>
      <c r="G36" s="235"/>
      <c r="H36" s="235"/>
      <c r="I36" s="235"/>
      <c r="J36" s="235"/>
      <c r="K36" s="236"/>
      <c r="L36" s="237" t="str">
        <f>IF(D37="","",$G$10)</f>
        <v/>
      </c>
      <c r="M36" s="238"/>
      <c r="N36" s="238"/>
      <c r="O36" s="238"/>
      <c r="P36" s="239"/>
      <c r="Q36" s="180" t="str">
        <f>IF(D37="","",$K$10)</f>
        <v/>
      </c>
      <c r="R36" s="181"/>
      <c r="S36" s="181"/>
      <c r="T36" s="181"/>
      <c r="U36" s="181"/>
      <c r="V36" s="181"/>
      <c r="W36" s="16" t="s">
        <v>22</v>
      </c>
      <c r="X36" s="180" t="str">
        <f>IF(OR(D37="",$Q$6=""),"",VLOOKUP($Q$6,$AN$2:$BD$4,11,0))</f>
        <v/>
      </c>
      <c r="Y36" s="181"/>
      <c r="Z36" s="181"/>
      <c r="AA36" s="181"/>
      <c r="AB36" s="181"/>
      <c r="AC36" s="181"/>
      <c r="AD36" s="71" t="s">
        <v>22</v>
      </c>
    </row>
    <row r="37" spans="2:30" ht="18.75" customHeight="1">
      <c r="B37" s="192"/>
      <c r="C37" s="195"/>
      <c r="D37" s="242"/>
      <c r="E37" s="243"/>
      <c r="F37" s="243"/>
      <c r="G37" s="243"/>
      <c r="H37" s="243"/>
      <c r="I37" s="243"/>
      <c r="J37" s="243"/>
      <c r="K37" s="244"/>
      <c r="L37" s="240"/>
      <c r="M37" s="209"/>
      <c r="N37" s="209"/>
      <c r="O37" s="209"/>
      <c r="P37" s="241"/>
      <c r="Q37" s="177" t="str">
        <f>IF(D37="","",MIN(Q36,X36))</f>
        <v/>
      </c>
      <c r="R37" s="178"/>
      <c r="S37" s="178"/>
      <c r="T37" s="178"/>
      <c r="U37" s="178"/>
      <c r="V37" s="178"/>
      <c r="W37" s="178"/>
      <c r="X37" s="178"/>
      <c r="Y37" s="178"/>
      <c r="Z37" s="178"/>
      <c r="AA37" s="178"/>
      <c r="AB37" s="178"/>
      <c r="AC37" s="178"/>
      <c r="AD37" s="72" t="s">
        <v>22</v>
      </c>
    </row>
    <row r="38" spans="2:30">
      <c r="B38" s="207">
        <f>B36+1</f>
        <v>13</v>
      </c>
      <c r="C38" s="212"/>
      <c r="D38" s="234"/>
      <c r="E38" s="235"/>
      <c r="F38" s="235"/>
      <c r="G38" s="235"/>
      <c r="H38" s="235"/>
      <c r="I38" s="235"/>
      <c r="J38" s="235"/>
      <c r="K38" s="236"/>
      <c r="L38" s="237" t="str">
        <f>IF(D39="","",$G$10)</f>
        <v/>
      </c>
      <c r="M38" s="238"/>
      <c r="N38" s="238"/>
      <c r="O38" s="238"/>
      <c r="P38" s="239"/>
      <c r="Q38" s="180" t="str">
        <f>IF(D39="","",$K$10)</f>
        <v/>
      </c>
      <c r="R38" s="181"/>
      <c r="S38" s="181"/>
      <c r="T38" s="181"/>
      <c r="U38" s="181"/>
      <c r="V38" s="181"/>
      <c r="W38" s="16" t="s">
        <v>22</v>
      </c>
      <c r="X38" s="180" t="str">
        <f>IF(OR(D39="",$Q$6=""),"",VLOOKUP($Q$6,$AN$2:$BD$4,11,0))</f>
        <v/>
      </c>
      <c r="Y38" s="181"/>
      <c r="Z38" s="181"/>
      <c r="AA38" s="181"/>
      <c r="AB38" s="181"/>
      <c r="AC38" s="181"/>
      <c r="AD38" s="71" t="s">
        <v>22</v>
      </c>
    </row>
    <row r="39" spans="2:30" ht="18.75" customHeight="1">
      <c r="B39" s="192"/>
      <c r="C39" s="195"/>
      <c r="D39" s="242"/>
      <c r="E39" s="243"/>
      <c r="F39" s="243"/>
      <c r="G39" s="243"/>
      <c r="H39" s="243"/>
      <c r="I39" s="243"/>
      <c r="J39" s="243"/>
      <c r="K39" s="244"/>
      <c r="L39" s="240"/>
      <c r="M39" s="209"/>
      <c r="N39" s="209"/>
      <c r="O39" s="209"/>
      <c r="P39" s="241"/>
      <c r="Q39" s="177" t="str">
        <f>IF(D39="","",MIN(Q38,X38))</f>
        <v/>
      </c>
      <c r="R39" s="178"/>
      <c r="S39" s="178"/>
      <c r="T39" s="178"/>
      <c r="U39" s="178"/>
      <c r="V39" s="178"/>
      <c r="W39" s="178"/>
      <c r="X39" s="178"/>
      <c r="Y39" s="178"/>
      <c r="Z39" s="178"/>
      <c r="AA39" s="178"/>
      <c r="AB39" s="178"/>
      <c r="AC39" s="178"/>
      <c r="AD39" s="72" t="s">
        <v>22</v>
      </c>
    </row>
    <row r="40" spans="2:30">
      <c r="B40" s="207">
        <f>B38+1</f>
        <v>14</v>
      </c>
      <c r="C40" s="212"/>
      <c r="D40" s="234"/>
      <c r="E40" s="235"/>
      <c r="F40" s="235"/>
      <c r="G40" s="235"/>
      <c r="H40" s="235"/>
      <c r="I40" s="235"/>
      <c r="J40" s="235"/>
      <c r="K40" s="236"/>
      <c r="L40" s="237" t="str">
        <f>IF(D41="","",$G$10)</f>
        <v/>
      </c>
      <c r="M40" s="238"/>
      <c r="N40" s="238"/>
      <c r="O40" s="238"/>
      <c r="P40" s="239"/>
      <c r="Q40" s="180" t="str">
        <f>IF(D41="","",$K$10)</f>
        <v/>
      </c>
      <c r="R40" s="181"/>
      <c r="S40" s="181"/>
      <c r="T40" s="181"/>
      <c r="U40" s="181"/>
      <c r="V40" s="181"/>
      <c r="W40" s="16" t="s">
        <v>22</v>
      </c>
      <c r="X40" s="180" t="str">
        <f>IF(OR(D41="",$Q$6=""),"",VLOOKUP($Q$6,$AN$2:$BD$4,11,0))</f>
        <v/>
      </c>
      <c r="Y40" s="181"/>
      <c r="Z40" s="181"/>
      <c r="AA40" s="181"/>
      <c r="AB40" s="181"/>
      <c r="AC40" s="181"/>
      <c r="AD40" s="71" t="s">
        <v>22</v>
      </c>
    </row>
    <row r="41" spans="2:30" ht="18.75" customHeight="1">
      <c r="B41" s="192"/>
      <c r="C41" s="195"/>
      <c r="D41" s="242"/>
      <c r="E41" s="243"/>
      <c r="F41" s="243"/>
      <c r="G41" s="243"/>
      <c r="H41" s="243"/>
      <c r="I41" s="243"/>
      <c r="J41" s="243"/>
      <c r="K41" s="244"/>
      <c r="L41" s="240"/>
      <c r="M41" s="209"/>
      <c r="N41" s="209"/>
      <c r="O41" s="209"/>
      <c r="P41" s="241"/>
      <c r="Q41" s="177" t="str">
        <f>IF(D41="","",MIN(Q40,X40))</f>
        <v/>
      </c>
      <c r="R41" s="178"/>
      <c r="S41" s="178"/>
      <c r="T41" s="178"/>
      <c r="U41" s="178"/>
      <c r="V41" s="178"/>
      <c r="W41" s="178"/>
      <c r="X41" s="178"/>
      <c r="Y41" s="178"/>
      <c r="Z41" s="178"/>
      <c r="AA41" s="178"/>
      <c r="AB41" s="178"/>
      <c r="AC41" s="178"/>
      <c r="AD41" s="72" t="s">
        <v>22</v>
      </c>
    </row>
    <row r="42" spans="2:30">
      <c r="B42" s="207">
        <f>B40+1</f>
        <v>15</v>
      </c>
      <c r="C42" s="212"/>
      <c r="D42" s="234"/>
      <c r="E42" s="235"/>
      <c r="F42" s="235"/>
      <c r="G42" s="235"/>
      <c r="H42" s="235"/>
      <c r="I42" s="235"/>
      <c r="J42" s="235"/>
      <c r="K42" s="236"/>
      <c r="L42" s="237" t="str">
        <f>IF(D43="","",$G$10)</f>
        <v/>
      </c>
      <c r="M42" s="238"/>
      <c r="N42" s="238"/>
      <c r="O42" s="238"/>
      <c r="P42" s="239"/>
      <c r="Q42" s="180" t="str">
        <f>IF(D43="","",$K$10)</f>
        <v/>
      </c>
      <c r="R42" s="181"/>
      <c r="S42" s="181"/>
      <c r="T42" s="181"/>
      <c r="U42" s="181"/>
      <c r="V42" s="181"/>
      <c r="W42" s="16" t="s">
        <v>22</v>
      </c>
      <c r="X42" s="180" t="str">
        <f>IF(OR(D43="",$Q$6=""),"",VLOOKUP($Q$6,$AN$2:$BD$4,11,0))</f>
        <v/>
      </c>
      <c r="Y42" s="181"/>
      <c r="Z42" s="181"/>
      <c r="AA42" s="181"/>
      <c r="AB42" s="181"/>
      <c r="AC42" s="181"/>
      <c r="AD42" s="71" t="s">
        <v>22</v>
      </c>
    </row>
    <row r="43" spans="2:30" ht="18.75" customHeight="1">
      <c r="B43" s="192"/>
      <c r="C43" s="195"/>
      <c r="D43" s="242"/>
      <c r="E43" s="243"/>
      <c r="F43" s="243"/>
      <c r="G43" s="243"/>
      <c r="H43" s="243"/>
      <c r="I43" s="243"/>
      <c r="J43" s="243"/>
      <c r="K43" s="244"/>
      <c r="L43" s="240"/>
      <c r="M43" s="209"/>
      <c r="N43" s="209"/>
      <c r="O43" s="209"/>
      <c r="P43" s="241"/>
      <c r="Q43" s="177" t="str">
        <f>IF(D43="","",MIN(Q42,X42))</f>
        <v/>
      </c>
      <c r="R43" s="178"/>
      <c r="S43" s="178"/>
      <c r="T43" s="178"/>
      <c r="U43" s="178"/>
      <c r="V43" s="178"/>
      <c r="W43" s="178"/>
      <c r="X43" s="178"/>
      <c r="Y43" s="178"/>
      <c r="Z43" s="178"/>
      <c r="AA43" s="178"/>
      <c r="AB43" s="178"/>
      <c r="AC43" s="178"/>
      <c r="AD43" s="72" t="s">
        <v>22</v>
      </c>
    </row>
    <row r="44" spans="2:30">
      <c r="B44" s="207">
        <f>B42+1</f>
        <v>16</v>
      </c>
      <c r="C44" s="212"/>
      <c r="D44" s="234"/>
      <c r="E44" s="235"/>
      <c r="F44" s="235"/>
      <c r="G44" s="235"/>
      <c r="H44" s="235"/>
      <c r="I44" s="235"/>
      <c r="J44" s="235"/>
      <c r="K44" s="236"/>
      <c r="L44" s="237" t="str">
        <f>IF(D45="","",$G$10)</f>
        <v/>
      </c>
      <c r="M44" s="238"/>
      <c r="N44" s="238"/>
      <c r="O44" s="238"/>
      <c r="P44" s="239"/>
      <c r="Q44" s="180" t="str">
        <f>IF(D45="","",$K$10)</f>
        <v/>
      </c>
      <c r="R44" s="181"/>
      <c r="S44" s="181"/>
      <c r="T44" s="181"/>
      <c r="U44" s="181"/>
      <c r="V44" s="181"/>
      <c r="W44" s="16" t="s">
        <v>22</v>
      </c>
      <c r="X44" s="180" t="str">
        <f>IF(OR(D45="",$Q$6=""),"",VLOOKUP($Q$6,$AN$2:$BD$4,11,0))</f>
        <v/>
      </c>
      <c r="Y44" s="181"/>
      <c r="Z44" s="181"/>
      <c r="AA44" s="181"/>
      <c r="AB44" s="181"/>
      <c r="AC44" s="181"/>
      <c r="AD44" s="71" t="s">
        <v>22</v>
      </c>
    </row>
    <row r="45" spans="2:30" ht="18.75" customHeight="1">
      <c r="B45" s="192"/>
      <c r="C45" s="195"/>
      <c r="D45" s="242"/>
      <c r="E45" s="243"/>
      <c r="F45" s="243"/>
      <c r="G45" s="243"/>
      <c r="H45" s="243"/>
      <c r="I45" s="243"/>
      <c r="J45" s="243"/>
      <c r="K45" s="244"/>
      <c r="L45" s="240"/>
      <c r="M45" s="209"/>
      <c r="N45" s="209"/>
      <c r="O45" s="209"/>
      <c r="P45" s="241"/>
      <c r="Q45" s="177" t="str">
        <f>IF(D45="","",MIN(Q44,X44))</f>
        <v/>
      </c>
      <c r="R45" s="178"/>
      <c r="S45" s="178"/>
      <c r="T45" s="178"/>
      <c r="U45" s="178"/>
      <c r="V45" s="178"/>
      <c r="W45" s="178"/>
      <c r="X45" s="178"/>
      <c r="Y45" s="178"/>
      <c r="Z45" s="178"/>
      <c r="AA45" s="178"/>
      <c r="AB45" s="178"/>
      <c r="AC45" s="178"/>
      <c r="AD45" s="72" t="s">
        <v>22</v>
      </c>
    </row>
    <row r="46" spans="2:30">
      <c r="B46" s="207">
        <f>B44+1</f>
        <v>17</v>
      </c>
      <c r="C46" s="212"/>
      <c r="D46" s="234"/>
      <c r="E46" s="235"/>
      <c r="F46" s="235"/>
      <c r="G46" s="235"/>
      <c r="H46" s="235"/>
      <c r="I46" s="235"/>
      <c r="J46" s="235"/>
      <c r="K46" s="236"/>
      <c r="L46" s="237" t="str">
        <f>IF(D47="","",$G$10)</f>
        <v/>
      </c>
      <c r="M46" s="238"/>
      <c r="N46" s="238"/>
      <c r="O46" s="238"/>
      <c r="P46" s="239"/>
      <c r="Q46" s="180" t="str">
        <f>IF(D47="","",$K$10)</f>
        <v/>
      </c>
      <c r="R46" s="181"/>
      <c r="S46" s="181"/>
      <c r="T46" s="181"/>
      <c r="U46" s="181"/>
      <c r="V46" s="181"/>
      <c r="W46" s="16" t="s">
        <v>22</v>
      </c>
      <c r="X46" s="180" t="str">
        <f>IF(OR(D47="",$Q$6=""),"",VLOOKUP($Q$6,$AN$2:$BD$4,11,0))</f>
        <v/>
      </c>
      <c r="Y46" s="181"/>
      <c r="Z46" s="181"/>
      <c r="AA46" s="181"/>
      <c r="AB46" s="181"/>
      <c r="AC46" s="181"/>
      <c r="AD46" s="71" t="s">
        <v>22</v>
      </c>
    </row>
    <row r="47" spans="2:30" ht="18.75" customHeight="1">
      <c r="B47" s="192"/>
      <c r="C47" s="195"/>
      <c r="D47" s="242"/>
      <c r="E47" s="243"/>
      <c r="F47" s="243"/>
      <c r="G47" s="243"/>
      <c r="H47" s="243"/>
      <c r="I47" s="243"/>
      <c r="J47" s="243"/>
      <c r="K47" s="244"/>
      <c r="L47" s="240"/>
      <c r="M47" s="209"/>
      <c r="N47" s="209"/>
      <c r="O47" s="209"/>
      <c r="P47" s="241"/>
      <c r="Q47" s="177" t="str">
        <f>IF(D47="","",MIN(Q46,X46))</f>
        <v/>
      </c>
      <c r="R47" s="178"/>
      <c r="S47" s="178"/>
      <c r="T47" s="178"/>
      <c r="U47" s="178"/>
      <c r="V47" s="178"/>
      <c r="W47" s="178"/>
      <c r="X47" s="178"/>
      <c r="Y47" s="178"/>
      <c r="Z47" s="178"/>
      <c r="AA47" s="178"/>
      <c r="AB47" s="178"/>
      <c r="AC47" s="178"/>
      <c r="AD47" s="72" t="s">
        <v>22</v>
      </c>
    </row>
    <row r="48" spans="2:30">
      <c r="B48" s="207">
        <f>B46+1</f>
        <v>18</v>
      </c>
      <c r="C48" s="212"/>
      <c r="D48" s="234"/>
      <c r="E48" s="235"/>
      <c r="F48" s="235"/>
      <c r="G48" s="235"/>
      <c r="H48" s="235"/>
      <c r="I48" s="235"/>
      <c r="J48" s="235"/>
      <c r="K48" s="236"/>
      <c r="L48" s="237" t="str">
        <f>IF(D49="","",$G$10)</f>
        <v/>
      </c>
      <c r="M48" s="238"/>
      <c r="N48" s="238"/>
      <c r="O48" s="238"/>
      <c r="P48" s="239"/>
      <c r="Q48" s="180" t="str">
        <f>IF(D49="","",$K$10)</f>
        <v/>
      </c>
      <c r="R48" s="181"/>
      <c r="S48" s="181"/>
      <c r="T48" s="181"/>
      <c r="U48" s="181"/>
      <c r="V48" s="181"/>
      <c r="W48" s="16" t="s">
        <v>22</v>
      </c>
      <c r="X48" s="180" t="str">
        <f>IF(OR(D49="",$Q$6=""),"",VLOOKUP($Q$6,$AN$2:$BD$4,11,0))</f>
        <v/>
      </c>
      <c r="Y48" s="181"/>
      <c r="Z48" s="181"/>
      <c r="AA48" s="181"/>
      <c r="AB48" s="181"/>
      <c r="AC48" s="181"/>
      <c r="AD48" s="71" t="s">
        <v>22</v>
      </c>
    </row>
    <row r="49" spans="1:58" ht="18.75" customHeight="1">
      <c r="B49" s="192"/>
      <c r="C49" s="195"/>
      <c r="D49" s="242"/>
      <c r="E49" s="243"/>
      <c r="F49" s="243"/>
      <c r="G49" s="243"/>
      <c r="H49" s="243"/>
      <c r="I49" s="243"/>
      <c r="J49" s="243"/>
      <c r="K49" s="244"/>
      <c r="L49" s="240"/>
      <c r="M49" s="209"/>
      <c r="N49" s="209"/>
      <c r="O49" s="209"/>
      <c r="P49" s="241"/>
      <c r="Q49" s="177" t="str">
        <f>IF(D49="","",MIN(Q48,X48))</f>
        <v/>
      </c>
      <c r="R49" s="178"/>
      <c r="S49" s="178"/>
      <c r="T49" s="178"/>
      <c r="U49" s="178"/>
      <c r="V49" s="178"/>
      <c r="W49" s="178"/>
      <c r="X49" s="178"/>
      <c r="Y49" s="178"/>
      <c r="Z49" s="178"/>
      <c r="AA49" s="178"/>
      <c r="AB49" s="178"/>
      <c r="AC49" s="178"/>
      <c r="AD49" s="72" t="s">
        <v>22</v>
      </c>
    </row>
    <row r="50" spans="1:58">
      <c r="B50" s="207">
        <f>B48+1</f>
        <v>19</v>
      </c>
      <c r="C50" s="212"/>
      <c r="D50" s="234"/>
      <c r="E50" s="235"/>
      <c r="F50" s="235"/>
      <c r="G50" s="235"/>
      <c r="H50" s="235"/>
      <c r="I50" s="235"/>
      <c r="J50" s="235"/>
      <c r="K50" s="236"/>
      <c r="L50" s="237" t="str">
        <f>IF(D51="","",$G$10)</f>
        <v/>
      </c>
      <c r="M50" s="238"/>
      <c r="N50" s="238"/>
      <c r="O50" s="238"/>
      <c r="P50" s="239"/>
      <c r="Q50" s="180" t="str">
        <f>IF(D51="","",$K$10)</f>
        <v/>
      </c>
      <c r="R50" s="181"/>
      <c r="S50" s="181"/>
      <c r="T50" s="181"/>
      <c r="U50" s="181"/>
      <c r="V50" s="181"/>
      <c r="W50" s="16" t="s">
        <v>22</v>
      </c>
      <c r="X50" s="180" t="str">
        <f>IF(OR(D51="",$Q$6=""),"",VLOOKUP($Q$6,$AN$2:$BD$4,11,0))</f>
        <v/>
      </c>
      <c r="Y50" s="181"/>
      <c r="Z50" s="181"/>
      <c r="AA50" s="181"/>
      <c r="AB50" s="181"/>
      <c r="AC50" s="181"/>
      <c r="AD50" s="71" t="s">
        <v>22</v>
      </c>
    </row>
    <row r="51" spans="1:58" ht="18.75" customHeight="1">
      <c r="B51" s="192"/>
      <c r="C51" s="195"/>
      <c r="D51" s="242"/>
      <c r="E51" s="243"/>
      <c r="F51" s="243"/>
      <c r="G51" s="243"/>
      <c r="H51" s="243"/>
      <c r="I51" s="243"/>
      <c r="J51" s="243"/>
      <c r="K51" s="244"/>
      <c r="L51" s="240"/>
      <c r="M51" s="209"/>
      <c r="N51" s="209"/>
      <c r="O51" s="209"/>
      <c r="P51" s="241"/>
      <c r="Q51" s="177" t="str">
        <f>IF(D51="","",MIN(Q50,X50))</f>
        <v/>
      </c>
      <c r="R51" s="178"/>
      <c r="S51" s="178"/>
      <c r="T51" s="178"/>
      <c r="U51" s="178"/>
      <c r="V51" s="178"/>
      <c r="W51" s="178"/>
      <c r="X51" s="178"/>
      <c r="Y51" s="178"/>
      <c r="Z51" s="178"/>
      <c r="AA51" s="178"/>
      <c r="AB51" s="178"/>
      <c r="AC51" s="178"/>
      <c r="AD51" s="72" t="s">
        <v>22</v>
      </c>
    </row>
    <row r="52" spans="1:58">
      <c r="B52" s="207">
        <f>B50+1</f>
        <v>20</v>
      </c>
      <c r="C52" s="212"/>
      <c r="D52" s="234"/>
      <c r="E52" s="235"/>
      <c r="F52" s="235"/>
      <c r="G52" s="235"/>
      <c r="H52" s="235"/>
      <c r="I52" s="235"/>
      <c r="J52" s="235"/>
      <c r="K52" s="236"/>
      <c r="L52" s="237" t="str">
        <f>IF(D53="","",$G$10)</f>
        <v/>
      </c>
      <c r="M52" s="238"/>
      <c r="N52" s="238"/>
      <c r="O52" s="238"/>
      <c r="P52" s="239"/>
      <c r="Q52" s="180" t="str">
        <f>IF(D53="","",$K$10)</f>
        <v/>
      </c>
      <c r="R52" s="181"/>
      <c r="S52" s="181"/>
      <c r="T52" s="181"/>
      <c r="U52" s="181"/>
      <c r="V52" s="181"/>
      <c r="W52" s="16" t="s">
        <v>22</v>
      </c>
      <c r="X52" s="180" t="str">
        <f>IF(OR(D53="",$Q$6=""),"",VLOOKUP($Q$6,$AN$2:$BD$4,11,0))</f>
        <v/>
      </c>
      <c r="Y52" s="181"/>
      <c r="Z52" s="181"/>
      <c r="AA52" s="181"/>
      <c r="AB52" s="181"/>
      <c r="AC52" s="181"/>
      <c r="AD52" s="71" t="s">
        <v>22</v>
      </c>
    </row>
    <row r="53" spans="1:58" ht="18.75" customHeight="1" thickBot="1">
      <c r="B53" s="192"/>
      <c r="C53" s="195"/>
      <c r="D53" s="242"/>
      <c r="E53" s="243"/>
      <c r="F53" s="243"/>
      <c r="G53" s="243"/>
      <c r="H53" s="243"/>
      <c r="I53" s="243"/>
      <c r="J53" s="243"/>
      <c r="K53" s="244"/>
      <c r="L53" s="240"/>
      <c r="M53" s="209"/>
      <c r="N53" s="209"/>
      <c r="O53" s="209"/>
      <c r="P53" s="241"/>
      <c r="Q53" s="177" t="str">
        <f>IF(D53="","",MIN(Q52,X52))</f>
        <v/>
      </c>
      <c r="R53" s="178"/>
      <c r="S53" s="178"/>
      <c r="T53" s="178"/>
      <c r="U53" s="178"/>
      <c r="V53" s="178"/>
      <c r="W53" s="178"/>
      <c r="X53" s="178"/>
      <c r="Y53" s="178"/>
      <c r="Z53" s="178"/>
      <c r="AA53" s="178"/>
      <c r="AB53" s="178"/>
      <c r="AC53" s="178"/>
      <c r="AD53" s="72" t="s">
        <v>22</v>
      </c>
    </row>
    <row r="54" spans="1:58" ht="26.25" customHeight="1" thickBot="1">
      <c r="J54" s="173" t="s">
        <v>80</v>
      </c>
      <c r="K54" s="174"/>
      <c r="L54" s="174">
        <f>B14</f>
        <v>1</v>
      </c>
      <c r="M54" s="174"/>
      <c r="N54" s="28" t="s">
        <v>81</v>
      </c>
      <c r="O54" s="174">
        <f>B52</f>
        <v>20</v>
      </c>
      <c r="P54" s="175"/>
      <c r="Q54" s="173" t="s">
        <v>68</v>
      </c>
      <c r="R54" s="174"/>
      <c r="S54" s="174"/>
      <c r="T54" s="174"/>
      <c r="U54" s="175"/>
      <c r="V54" s="245">
        <f>SUM(Q15,Q17,Q19,Q21,Q23,Q25,Q27,Q29,Q31,Q33,Q35,Q37,Q39,Q41,Q43,Q45,Q47,Q49,Q51,Q53)</f>
        <v>0</v>
      </c>
      <c r="W54" s="245"/>
      <c r="X54" s="245"/>
      <c r="Y54" s="245"/>
      <c r="Z54" s="245"/>
      <c r="AA54" s="245"/>
      <c r="AB54" s="245"/>
      <c r="AC54" s="245"/>
      <c r="AD54" s="73" t="s">
        <v>22</v>
      </c>
    </row>
    <row r="55" spans="1:58" ht="20.25" customHeight="1">
      <c r="A55" s="256" t="s">
        <v>89</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40"/>
      <c r="AG55" s="40"/>
      <c r="AH55" s="40"/>
      <c r="AI55" s="40"/>
      <c r="AJ55" s="40"/>
      <c r="AK55" s="40"/>
      <c r="AL55" s="40"/>
      <c r="AM55" s="23"/>
      <c r="AN55" s="189"/>
      <c r="AO55" s="189"/>
      <c r="AP55" s="189"/>
      <c r="AQ55" s="189"/>
      <c r="AR55" s="189"/>
      <c r="AS55" s="189"/>
      <c r="AT55" s="189"/>
      <c r="AU55" s="189"/>
      <c r="AV55" s="189"/>
      <c r="AW55" s="189"/>
      <c r="AX55" s="189"/>
      <c r="AY55" s="189"/>
      <c r="AZ55" s="189"/>
      <c r="BA55" s="189"/>
      <c r="BB55" s="189"/>
      <c r="BC55" s="189"/>
      <c r="BD55" s="189"/>
      <c r="BE55" s="23"/>
      <c r="BF55" s="23"/>
    </row>
    <row r="56" spans="1:58" ht="19.5" customHeight="1">
      <c r="K56" s="7" t="s">
        <v>7</v>
      </c>
      <c r="L56" s="257" t="str">
        <f>IF($L$2="","",$L$2)</f>
        <v>令和</v>
      </c>
      <c r="M56" s="257"/>
      <c r="N56" s="230">
        <f>$N$2</f>
        <v>0</v>
      </c>
      <c r="O56" s="230"/>
      <c r="P56" s="230" t="s">
        <v>3</v>
      </c>
      <c r="Q56" s="230"/>
      <c r="R56" s="230">
        <f>$R$2</f>
        <v>0</v>
      </c>
      <c r="S56" s="230"/>
      <c r="T56" s="230" t="s">
        <v>33</v>
      </c>
      <c r="U56" s="230"/>
      <c r="V56" s="8" t="s">
        <v>10</v>
      </c>
      <c r="AM56" s="23"/>
      <c r="AN56" s="189"/>
      <c r="AO56" s="189"/>
      <c r="AP56" s="189"/>
      <c r="AQ56" s="189"/>
      <c r="AR56" s="189"/>
      <c r="AS56" s="189"/>
      <c r="AT56" s="189"/>
      <c r="AU56" s="189"/>
      <c r="AV56" s="189"/>
      <c r="AW56" s="189"/>
      <c r="AX56" s="178"/>
      <c r="AY56" s="178"/>
      <c r="AZ56" s="178"/>
      <c r="BA56" s="178"/>
      <c r="BB56" s="178"/>
      <c r="BC56" s="178"/>
      <c r="BD56" s="178"/>
      <c r="BE56" s="23"/>
      <c r="BF56" s="23"/>
    </row>
    <row r="57" spans="1:58" ht="14.25" customHeight="1">
      <c r="L57" s="225" t="s">
        <v>57</v>
      </c>
      <c r="M57" s="225"/>
      <c r="N57" s="225"/>
      <c r="O57" s="225"/>
      <c r="P57" s="225"/>
      <c r="Q57" s="254">
        <f>$Q$3</f>
        <v>0</v>
      </c>
      <c r="R57" s="254"/>
      <c r="S57" s="254"/>
      <c r="T57" s="254"/>
      <c r="U57" s="254"/>
      <c r="V57" s="254"/>
      <c r="W57" s="254"/>
      <c r="X57" s="254"/>
      <c r="Y57" s="254"/>
      <c r="Z57" s="254"/>
      <c r="AA57" s="254"/>
      <c r="AB57" s="254"/>
      <c r="AC57" s="254"/>
      <c r="AD57" s="254"/>
      <c r="AM57" s="23"/>
      <c r="AN57" s="189"/>
      <c r="AO57" s="189"/>
      <c r="AP57" s="189"/>
      <c r="AQ57" s="189"/>
      <c r="AR57" s="189"/>
      <c r="AS57" s="189"/>
      <c r="AT57" s="189"/>
      <c r="AU57" s="189"/>
      <c r="AV57" s="189"/>
      <c r="AW57" s="189"/>
      <c r="AX57" s="178"/>
      <c r="AY57" s="178"/>
      <c r="AZ57" s="178"/>
      <c r="BA57" s="178"/>
      <c r="BB57" s="178"/>
      <c r="BC57" s="178"/>
      <c r="BD57" s="178"/>
      <c r="BE57" s="23"/>
      <c r="BF57" s="23"/>
    </row>
    <row r="58" spans="1:58" ht="14.25" customHeight="1">
      <c r="L58" s="210" t="s">
        <v>91</v>
      </c>
      <c r="M58" s="210"/>
      <c r="N58" s="210"/>
      <c r="O58" s="210"/>
      <c r="P58" s="210"/>
      <c r="Q58" s="210">
        <f>$Q$4</f>
        <v>0</v>
      </c>
      <c r="R58" s="210"/>
      <c r="S58" s="210"/>
      <c r="T58" s="210"/>
      <c r="U58" s="210"/>
      <c r="V58" s="210"/>
      <c r="W58" s="210"/>
      <c r="X58" s="210"/>
      <c r="Y58" s="210"/>
      <c r="Z58" s="210"/>
      <c r="AA58" s="210"/>
      <c r="AB58" s="210"/>
      <c r="AC58" s="210"/>
      <c r="AD58" s="210"/>
      <c r="AM58" s="23"/>
      <c r="AN58" s="189"/>
      <c r="AO58" s="189"/>
      <c r="AP58" s="189"/>
      <c r="AQ58" s="189"/>
      <c r="AR58" s="189"/>
      <c r="AS58" s="189"/>
      <c r="AT58" s="189"/>
      <c r="AU58" s="189"/>
      <c r="AV58" s="189"/>
      <c r="AW58" s="189"/>
      <c r="AX58" s="178"/>
      <c r="AY58" s="178"/>
      <c r="AZ58" s="178"/>
      <c r="BA58" s="178"/>
      <c r="BB58" s="178"/>
      <c r="BC58" s="178"/>
      <c r="BD58" s="178"/>
      <c r="BE58" s="23"/>
      <c r="BF58" s="23"/>
    </row>
    <row r="59" spans="1:58" ht="14.25" customHeight="1">
      <c r="B59" s="69"/>
      <c r="C59" s="69"/>
      <c r="D59" s="69"/>
      <c r="E59" s="69"/>
      <c r="F59" s="69"/>
      <c r="G59" s="69"/>
      <c r="H59" s="69"/>
      <c r="I59" s="69"/>
      <c r="J59" s="69"/>
      <c r="K59" s="69"/>
      <c r="L59" s="249" t="s">
        <v>92</v>
      </c>
      <c r="M59" s="249"/>
      <c r="N59" s="249"/>
      <c r="O59" s="249"/>
      <c r="P59" s="249"/>
      <c r="Q59" s="255">
        <f>$Q$5</f>
        <v>0</v>
      </c>
      <c r="R59" s="255"/>
      <c r="S59" s="255"/>
      <c r="T59" s="255"/>
      <c r="U59" s="255"/>
      <c r="V59" s="255"/>
      <c r="W59" s="255"/>
      <c r="X59" s="255"/>
      <c r="Y59" s="255"/>
      <c r="Z59" s="255"/>
      <c r="AA59" s="255"/>
      <c r="AB59" s="255"/>
      <c r="AC59" s="255"/>
      <c r="AD59" s="58" t="s">
        <v>94</v>
      </c>
      <c r="AM59" s="23"/>
      <c r="AN59" s="56"/>
      <c r="AO59" s="56"/>
      <c r="AP59" s="56"/>
      <c r="AQ59" s="56"/>
      <c r="AR59" s="56"/>
      <c r="AS59" s="56"/>
      <c r="AT59" s="56"/>
      <c r="AU59" s="56"/>
      <c r="AV59" s="56"/>
      <c r="AW59" s="56"/>
      <c r="AX59" s="55"/>
      <c r="AY59" s="55"/>
      <c r="AZ59" s="55"/>
      <c r="BA59" s="55"/>
      <c r="BB59" s="55"/>
      <c r="BC59" s="55"/>
      <c r="BD59" s="55"/>
      <c r="BE59" s="23"/>
      <c r="BF59" s="23"/>
    </row>
    <row r="60" spans="1:58" ht="14.25" customHeight="1">
      <c r="B60" s="69"/>
      <c r="C60" s="69"/>
      <c r="D60" s="69"/>
      <c r="E60" s="69"/>
      <c r="F60" s="69"/>
      <c r="G60" s="69"/>
      <c r="H60" s="69"/>
      <c r="I60" s="69"/>
      <c r="J60" s="69"/>
      <c r="K60" s="69"/>
      <c r="L60" s="249" t="s">
        <v>48</v>
      </c>
      <c r="M60" s="249"/>
      <c r="N60" s="249"/>
      <c r="O60" s="249"/>
      <c r="P60" s="249"/>
      <c r="Q60" s="250">
        <f>$Q$6</f>
        <v>0</v>
      </c>
      <c r="R60" s="250"/>
      <c r="S60" s="250"/>
      <c r="T60" s="250"/>
      <c r="U60" s="250"/>
      <c r="V60" s="250"/>
      <c r="W60" s="250"/>
      <c r="X60" s="250"/>
      <c r="Y60" s="250"/>
      <c r="Z60" s="250"/>
      <c r="AA60" s="250"/>
      <c r="AB60" s="250"/>
      <c r="AC60" s="250"/>
      <c r="AD60" s="250"/>
      <c r="AM60" s="23"/>
      <c r="AN60" s="56"/>
      <c r="AO60" s="56"/>
      <c r="AP60" s="56"/>
      <c r="AQ60" s="56"/>
      <c r="AR60" s="56"/>
      <c r="AS60" s="56"/>
      <c r="AT60" s="56"/>
      <c r="AU60" s="56"/>
      <c r="AV60" s="56"/>
      <c r="AW60" s="56"/>
      <c r="AX60" s="55"/>
      <c r="AY60" s="55"/>
      <c r="AZ60" s="55"/>
      <c r="BA60" s="55"/>
      <c r="BB60" s="55"/>
      <c r="BC60" s="55"/>
      <c r="BD60" s="55"/>
      <c r="BE60" s="23"/>
      <c r="BF60" s="23"/>
    </row>
    <row r="61" spans="1:58" ht="14.25" customHeight="1">
      <c r="B61" s="69" t="s">
        <v>90</v>
      </c>
      <c r="C61" s="69"/>
      <c r="D61" s="69"/>
      <c r="E61" s="69"/>
      <c r="F61" s="69"/>
      <c r="G61" s="69"/>
      <c r="H61" s="69"/>
      <c r="I61" s="69"/>
      <c r="J61" s="69"/>
      <c r="K61" s="69"/>
      <c r="L61" s="69"/>
      <c r="M61" s="69"/>
      <c r="N61" s="57"/>
      <c r="O61" s="57"/>
      <c r="P61" s="69"/>
      <c r="Q61" s="69"/>
      <c r="R61" s="69"/>
      <c r="S61" s="69"/>
      <c r="T61" s="70"/>
      <c r="U61" s="70"/>
      <c r="V61" s="70"/>
      <c r="W61" s="70"/>
      <c r="X61" s="70"/>
      <c r="Y61" s="58"/>
      <c r="Z61" s="58"/>
      <c r="AA61" s="58"/>
      <c r="AB61" s="58"/>
      <c r="AC61" s="58"/>
      <c r="AD61" s="58"/>
      <c r="AE61" s="58"/>
      <c r="AF61" s="58"/>
      <c r="AG61" s="58"/>
      <c r="AH61" s="58"/>
      <c r="AI61" s="58"/>
      <c r="AJ61" s="58"/>
      <c r="AM61" s="23"/>
      <c r="AN61" s="56"/>
      <c r="AO61" s="56"/>
      <c r="AP61" s="56"/>
      <c r="AQ61" s="56"/>
      <c r="AR61" s="56"/>
      <c r="AS61" s="56"/>
      <c r="AT61" s="56"/>
      <c r="AU61" s="56"/>
      <c r="AV61" s="56"/>
      <c r="AW61" s="56"/>
      <c r="AX61" s="55"/>
      <c r="AY61" s="55"/>
      <c r="AZ61" s="55"/>
      <c r="BA61" s="55"/>
      <c r="BB61" s="55"/>
      <c r="BC61" s="55"/>
      <c r="BD61" s="55"/>
      <c r="BE61" s="23"/>
      <c r="BF61" s="23"/>
    </row>
    <row r="62" spans="1:58" ht="15" customHeight="1">
      <c r="B62" s="251" t="s">
        <v>95</v>
      </c>
      <c r="C62" s="251"/>
      <c r="D62" s="251"/>
      <c r="E62" s="251"/>
      <c r="F62" s="251"/>
      <c r="G62" s="251"/>
      <c r="H62" s="249" t="s">
        <v>96</v>
      </c>
      <c r="I62" s="249"/>
      <c r="J62" s="249"/>
      <c r="K62" s="249"/>
      <c r="L62" s="249"/>
      <c r="M62" s="69"/>
      <c r="N62" s="252" t="str">
        <f>$N$8</f>
        <v>午前○時</v>
      </c>
      <c r="O62" s="252"/>
      <c r="P62" s="252"/>
      <c r="Q62" s="252"/>
      <c r="R62" s="69" t="s">
        <v>81</v>
      </c>
      <c r="S62" s="252" t="str">
        <f>$S$8</f>
        <v>午後○時</v>
      </c>
      <c r="T62" s="252"/>
      <c r="U62" s="252"/>
      <c r="V62" s="252"/>
      <c r="W62" s="69"/>
      <c r="X62" s="69"/>
      <c r="Y62" s="69"/>
      <c r="Z62" s="69"/>
      <c r="AA62" s="69"/>
      <c r="AB62" s="69"/>
      <c r="AC62" s="69"/>
      <c r="AD62" s="69"/>
      <c r="AI62" s="58"/>
    </row>
    <row r="63" spans="1:58" ht="15" customHeight="1">
      <c r="B63" s="251" t="s">
        <v>98</v>
      </c>
      <c r="C63" s="251"/>
      <c r="D63" s="251"/>
      <c r="E63" s="251"/>
      <c r="F63" s="251"/>
      <c r="G63" s="251"/>
      <c r="H63" s="251"/>
      <c r="I63" s="251"/>
      <c r="J63" s="251"/>
      <c r="K63" s="251"/>
      <c r="L63" s="251"/>
      <c r="M63" s="251"/>
      <c r="N63" s="251"/>
      <c r="O63" s="29"/>
      <c r="P63" s="30"/>
      <c r="Q63" s="30"/>
      <c r="R63" s="30"/>
      <c r="S63" s="69"/>
      <c r="T63" s="69"/>
      <c r="U63" s="69"/>
      <c r="V63" s="69"/>
      <c r="W63" s="69"/>
      <c r="X63" s="69"/>
      <c r="Y63" s="69"/>
      <c r="Z63" s="69"/>
      <c r="AA63" s="69"/>
      <c r="AB63" s="69"/>
      <c r="AC63" s="69"/>
      <c r="AD63" s="69"/>
    </row>
    <row r="64" spans="1:58" ht="15" customHeight="1">
      <c r="B64" s="249" t="s">
        <v>44</v>
      </c>
      <c r="C64" s="249"/>
      <c r="D64" s="249"/>
      <c r="E64" s="249"/>
      <c r="F64" s="249"/>
      <c r="G64" s="210" t="s">
        <v>178</v>
      </c>
      <c r="H64" s="210"/>
      <c r="I64" s="210"/>
      <c r="J64" s="210"/>
      <c r="K64" s="253">
        <f>$K$10</f>
        <v>0</v>
      </c>
      <c r="L64" s="253"/>
      <c r="M64" s="253"/>
      <c r="N64" s="253"/>
      <c r="O64" s="69" t="s">
        <v>22</v>
      </c>
      <c r="P64" s="69"/>
      <c r="Q64" s="69"/>
      <c r="R64" s="69"/>
      <c r="S64" s="69"/>
      <c r="T64" s="69"/>
      <c r="U64" s="69"/>
      <c r="V64" s="69"/>
      <c r="W64" s="69"/>
      <c r="X64" s="69"/>
      <c r="Y64" s="69"/>
      <c r="Z64" s="69"/>
      <c r="AA64" s="69"/>
      <c r="AB64" s="69"/>
      <c r="AC64" s="69"/>
      <c r="AD64" s="69"/>
    </row>
    <row r="65" spans="2:36" ht="13.5" customHeight="1">
      <c r="B65" s="207" t="s">
        <v>36</v>
      </c>
      <c r="C65" s="212"/>
      <c r="D65" s="246" t="s">
        <v>11</v>
      </c>
      <c r="E65" s="247"/>
      <c r="F65" s="247"/>
      <c r="G65" s="247"/>
      <c r="H65" s="247"/>
      <c r="I65" s="247"/>
      <c r="J65" s="247"/>
      <c r="K65" s="248"/>
      <c r="L65" s="207" t="s">
        <v>58</v>
      </c>
      <c r="M65" s="208"/>
      <c r="N65" s="208"/>
      <c r="O65" s="208"/>
      <c r="P65" s="212"/>
      <c r="Q65" s="214" t="s">
        <v>74</v>
      </c>
      <c r="R65" s="215"/>
      <c r="S65" s="215"/>
      <c r="T65" s="215"/>
      <c r="U65" s="215"/>
      <c r="V65" s="215"/>
      <c r="W65" s="216"/>
      <c r="X65" s="214" t="s">
        <v>75</v>
      </c>
      <c r="Y65" s="215"/>
      <c r="Z65" s="215"/>
      <c r="AA65" s="215"/>
      <c r="AB65" s="215"/>
      <c r="AC65" s="215"/>
      <c r="AD65" s="216"/>
      <c r="AI65" s="39"/>
    </row>
    <row r="66" spans="2:36">
      <c r="B66" s="188"/>
      <c r="C66" s="191"/>
      <c r="D66" s="188" t="s">
        <v>37</v>
      </c>
      <c r="E66" s="189"/>
      <c r="F66" s="189"/>
      <c r="G66" s="189"/>
      <c r="H66" s="189"/>
      <c r="I66" s="189"/>
      <c r="J66" s="189"/>
      <c r="K66" s="191"/>
      <c r="L66" s="188"/>
      <c r="M66" s="189"/>
      <c r="N66" s="189"/>
      <c r="O66" s="189"/>
      <c r="P66" s="191"/>
      <c r="Q66" s="217"/>
      <c r="R66" s="218"/>
      <c r="S66" s="218"/>
      <c r="T66" s="218"/>
      <c r="U66" s="218"/>
      <c r="V66" s="218"/>
      <c r="W66" s="219"/>
      <c r="X66" s="217"/>
      <c r="Y66" s="218"/>
      <c r="Z66" s="218"/>
      <c r="AA66" s="218"/>
      <c r="AB66" s="218"/>
      <c r="AC66" s="218"/>
      <c r="AD66" s="219"/>
      <c r="AI66" s="39"/>
      <c r="AJ66" s="39"/>
    </row>
    <row r="67" spans="2:36">
      <c r="B67" s="192"/>
      <c r="C67" s="195"/>
      <c r="D67" s="192"/>
      <c r="E67" s="176"/>
      <c r="F67" s="176"/>
      <c r="G67" s="176"/>
      <c r="H67" s="176"/>
      <c r="I67" s="176"/>
      <c r="J67" s="176"/>
      <c r="K67" s="195"/>
      <c r="L67" s="192"/>
      <c r="M67" s="176"/>
      <c r="N67" s="176"/>
      <c r="O67" s="176"/>
      <c r="P67" s="195"/>
      <c r="Q67" s="222" t="s">
        <v>103</v>
      </c>
      <c r="R67" s="223"/>
      <c r="S67" s="223"/>
      <c r="T67" s="223"/>
      <c r="U67" s="223"/>
      <c r="V67" s="223"/>
      <c r="W67" s="223"/>
      <c r="X67" s="223"/>
      <c r="Y67" s="223"/>
      <c r="Z67" s="223"/>
      <c r="AA67" s="223"/>
      <c r="AB67" s="223"/>
      <c r="AC67" s="223"/>
      <c r="AD67" s="224"/>
    </row>
    <row r="68" spans="2:36">
      <c r="B68" s="188">
        <v>21</v>
      </c>
      <c r="C68" s="191"/>
      <c r="D68" s="234"/>
      <c r="E68" s="235"/>
      <c r="F68" s="235"/>
      <c r="G68" s="235"/>
      <c r="H68" s="235"/>
      <c r="I68" s="235"/>
      <c r="J68" s="235"/>
      <c r="K68" s="236"/>
      <c r="L68" s="237" t="str">
        <f>IF(D69="","",$G$10)</f>
        <v/>
      </c>
      <c r="M68" s="238"/>
      <c r="N68" s="238"/>
      <c r="O68" s="238"/>
      <c r="P68" s="239"/>
      <c r="Q68" s="180" t="str">
        <f>IF(D69="","",$K$10)</f>
        <v/>
      </c>
      <c r="R68" s="181"/>
      <c r="S68" s="181"/>
      <c r="T68" s="181"/>
      <c r="U68" s="181"/>
      <c r="V68" s="181"/>
      <c r="W68" s="16" t="s">
        <v>22</v>
      </c>
      <c r="X68" s="180" t="str">
        <f>IF(OR(D69="",$Q$6=""),"",VLOOKUP($Q$6,$AN$2:$BD$4,11,0))</f>
        <v/>
      </c>
      <c r="Y68" s="181"/>
      <c r="Z68" s="181"/>
      <c r="AA68" s="181"/>
      <c r="AB68" s="181"/>
      <c r="AC68" s="181"/>
      <c r="AD68" s="71" t="s">
        <v>22</v>
      </c>
    </row>
    <row r="69" spans="2:36" ht="18.75" customHeight="1">
      <c r="B69" s="192"/>
      <c r="C69" s="195"/>
      <c r="D69" s="242"/>
      <c r="E69" s="243"/>
      <c r="F69" s="243"/>
      <c r="G69" s="243"/>
      <c r="H69" s="243"/>
      <c r="I69" s="243"/>
      <c r="J69" s="243"/>
      <c r="K69" s="244"/>
      <c r="L69" s="240"/>
      <c r="M69" s="209"/>
      <c r="N69" s="209"/>
      <c r="O69" s="209"/>
      <c r="P69" s="241"/>
      <c r="Q69" s="177" t="str">
        <f>IF(D69="","",MIN(Q68,X68))</f>
        <v/>
      </c>
      <c r="R69" s="178"/>
      <c r="S69" s="178"/>
      <c r="T69" s="178"/>
      <c r="U69" s="178"/>
      <c r="V69" s="178"/>
      <c r="W69" s="178"/>
      <c r="X69" s="178"/>
      <c r="Y69" s="178"/>
      <c r="Z69" s="178"/>
      <c r="AA69" s="178"/>
      <c r="AB69" s="178"/>
      <c r="AC69" s="178"/>
      <c r="AD69" s="72" t="s">
        <v>22</v>
      </c>
    </row>
    <row r="70" spans="2:36">
      <c r="B70" s="207">
        <f>B68+1</f>
        <v>22</v>
      </c>
      <c r="C70" s="212"/>
      <c r="D70" s="234"/>
      <c r="E70" s="235"/>
      <c r="F70" s="235"/>
      <c r="G70" s="235"/>
      <c r="H70" s="235"/>
      <c r="I70" s="235"/>
      <c r="J70" s="235"/>
      <c r="K70" s="236"/>
      <c r="L70" s="237" t="str">
        <f>IF(D71="","",$G$10)</f>
        <v/>
      </c>
      <c r="M70" s="238"/>
      <c r="N70" s="238"/>
      <c r="O70" s="238"/>
      <c r="P70" s="239"/>
      <c r="Q70" s="180" t="str">
        <f>IF(D71="","",$K$10)</f>
        <v/>
      </c>
      <c r="R70" s="181"/>
      <c r="S70" s="181"/>
      <c r="T70" s="181"/>
      <c r="U70" s="181"/>
      <c r="V70" s="181"/>
      <c r="W70" s="16" t="s">
        <v>22</v>
      </c>
      <c r="X70" s="180" t="str">
        <f>IF(OR(D71="",$Q$6=""),"",VLOOKUP($Q$6,$AN$2:$BD$4,11,0))</f>
        <v/>
      </c>
      <c r="Y70" s="181"/>
      <c r="Z70" s="181"/>
      <c r="AA70" s="181"/>
      <c r="AB70" s="181"/>
      <c r="AC70" s="181"/>
      <c r="AD70" s="71" t="s">
        <v>22</v>
      </c>
    </row>
    <row r="71" spans="2:36" ht="18.75" customHeight="1">
      <c r="B71" s="192"/>
      <c r="C71" s="195"/>
      <c r="D71" s="242"/>
      <c r="E71" s="243"/>
      <c r="F71" s="243"/>
      <c r="G71" s="243"/>
      <c r="H71" s="243"/>
      <c r="I71" s="243"/>
      <c r="J71" s="243"/>
      <c r="K71" s="244"/>
      <c r="L71" s="240"/>
      <c r="M71" s="209"/>
      <c r="N71" s="209"/>
      <c r="O71" s="209"/>
      <c r="P71" s="241"/>
      <c r="Q71" s="177" t="str">
        <f>IF(D71="","",MIN(Q70,X70))</f>
        <v/>
      </c>
      <c r="R71" s="178"/>
      <c r="S71" s="178"/>
      <c r="T71" s="178"/>
      <c r="U71" s="178"/>
      <c r="V71" s="178"/>
      <c r="W71" s="178"/>
      <c r="X71" s="178"/>
      <c r="Y71" s="178"/>
      <c r="Z71" s="178"/>
      <c r="AA71" s="178"/>
      <c r="AB71" s="178"/>
      <c r="AC71" s="178"/>
      <c r="AD71" s="72" t="s">
        <v>22</v>
      </c>
    </row>
    <row r="72" spans="2:36">
      <c r="B72" s="207">
        <f>B70+1</f>
        <v>23</v>
      </c>
      <c r="C72" s="212"/>
      <c r="D72" s="234"/>
      <c r="E72" s="235"/>
      <c r="F72" s="235"/>
      <c r="G72" s="235"/>
      <c r="H72" s="235"/>
      <c r="I72" s="235"/>
      <c r="J72" s="235"/>
      <c r="K72" s="236"/>
      <c r="L72" s="237" t="str">
        <f>IF(D73="","",$G$10)</f>
        <v/>
      </c>
      <c r="M72" s="238"/>
      <c r="N72" s="238"/>
      <c r="O72" s="238"/>
      <c r="P72" s="239"/>
      <c r="Q72" s="180" t="str">
        <f>IF(D73="","",$K$10)</f>
        <v/>
      </c>
      <c r="R72" s="181"/>
      <c r="S72" s="181"/>
      <c r="T72" s="181"/>
      <c r="U72" s="181"/>
      <c r="V72" s="181"/>
      <c r="W72" s="16" t="s">
        <v>22</v>
      </c>
      <c r="X72" s="180" t="str">
        <f>IF(OR(D73="",$Q$6=""),"",VLOOKUP($Q$6,$AN$2:$BD$4,11,0))</f>
        <v/>
      </c>
      <c r="Y72" s="181"/>
      <c r="Z72" s="181"/>
      <c r="AA72" s="181"/>
      <c r="AB72" s="181"/>
      <c r="AC72" s="181"/>
      <c r="AD72" s="71" t="s">
        <v>22</v>
      </c>
    </row>
    <row r="73" spans="2:36" ht="18.75" customHeight="1">
      <c r="B73" s="192"/>
      <c r="C73" s="195"/>
      <c r="D73" s="242"/>
      <c r="E73" s="243"/>
      <c r="F73" s="243"/>
      <c r="G73" s="243"/>
      <c r="H73" s="243"/>
      <c r="I73" s="243"/>
      <c r="J73" s="243"/>
      <c r="K73" s="244"/>
      <c r="L73" s="240"/>
      <c r="M73" s="209"/>
      <c r="N73" s="209"/>
      <c r="O73" s="209"/>
      <c r="P73" s="241"/>
      <c r="Q73" s="177" t="str">
        <f>IF(D73="","",MIN(Q72,X72))</f>
        <v/>
      </c>
      <c r="R73" s="178"/>
      <c r="S73" s="178"/>
      <c r="T73" s="178"/>
      <c r="U73" s="178"/>
      <c r="V73" s="178"/>
      <c r="W73" s="178"/>
      <c r="X73" s="178"/>
      <c r="Y73" s="178"/>
      <c r="Z73" s="178"/>
      <c r="AA73" s="178"/>
      <c r="AB73" s="178"/>
      <c r="AC73" s="178"/>
      <c r="AD73" s="72" t="s">
        <v>22</v>
      </c>
    </row>
    <row r="74" spans="2:36">
      <c r="B74" s="207">
        <f>B72+1</f>
        <v>24</v>
      </c>
      <c r="C74" s="212"/>
      <c r="D74" s="234"/>
      <c r="E74" s="235"/>
      <c r="F74" s="235"/>
      <c r="G74" s="235"/>
      <c r="H74" s="235"/>
      <c r="I74" s="235"/>
      <c r="J74" s="235"/>
      <c r="K74" s="236"/>
      <c r="L74" s="237" t="str">
        <f>IF(D75="","",$G$10)</f>
        <v/>
      </c>
      <c r="M74" s="238"/>
      <c r="N74" s="238"/>
      <c r="O74" s="238"/>
      <c r="P74" s="239"/>
      <c r="Q74" s="180" t="str">
        <f>IF(D75="","",$K$10)</f>
        <v/>
      </c>
      <c r="R74" s="181"/>
      <c r="S74" s="181"/>
      <c r="T74" s="181"/>
      <c r="U74" s="181"/>
      <c r="V74" s="181"/>
      <c r="W74" s="16" t="s">
        <v>22</v>
      </c>
      <c r="X74" s="180" t="str">
        <f>IF(OR(D75="",$Q$6=""),"",VLOOKUP($Q$6,$AN$2:$BD$4,11,0))</f>
        <v/>
      </c>
      <c r="Y74" s="181"/>
      <c r="Z74" s="181"/>
      <c r="AA74" s="181"/>
      <c r="AB74" s="181"/>
      <c r="AC74" s="181"/>
      <c r="AD74" s="71" t="s">
        <v>22</v>
      </c>
    </row>
    <row r="75" spans="2:36" ht="18.75" customHeight="1">
      <c r="B75" s="192"/>
      <c r="C75" s="195"/>
      <c r="D75" s="242"/>
      <c r="E75" s="243"/>
      <c r="F75" s="243"/>
      <c r="G75" s="243"/>
      <c r="H75" s="243"/>
      <c r="I75" s="243"/>
      <c r="J75" s="243"/>
      <c r="K75" s="244"/>
      <c r="L75" s="240"/>
      <c r="M75" s="209"/>
      <c r="N75" s="209"/>
      <c r="O75" s="209"/>
      <c r="P75" s="241"/>
      <c r="Q75" s="177" t="str">
        <f>IF(D75="","",MIN(Q74,X74))</f>
        <v/>
      </c>
      <c r="R75" s="178"/>
      <c r="S75" s="178"/>
      <c r="T75" s="178"/>
      <c r="U75" s="178"/>
      <c r="V75" s="178"/>
      <c r="W75" s="178"/>
      <c r="X75" s="178"/>
      <c r="Y75" s="178"/>
      <c r="Z75" s="178"/>
      <c r="AA75" s="178"/>
      <c r="AB75" s="178"/>
      <c r="AC75" s="178"/>
      <c r="AD75" s="72" t="s">
        <v>22</v>
      </c>
    </row>
    <row r="76" spans="2:36">
      <c r="B76" s="207">
        <f>B74+1</f>
        <v>25</v>
      </c>
      <c r="C76" s="212"/>
      <c r="D76" s="234"/>
      <c r="E76" s="235"/>
      <c r="F76" s="235"/>
      <c r="G76" s="235"/>
      <c r="H76" s="235"/>
      <c r="I76" s="235"/>
      <c r="J76" s="235"/>
      <c r="K76" s="236"/>
      <c r="L76" s="237" t="str">
        <f>IF(D77="","",$G$10)</f>
        <v/>
      </c>
      <c r="M76" s="238"/>
      <c r="N76" s="238"/>
      <c r="O76" s="238"/>
      <c r="P76" s="239"/>
      <c r="Q76" s="180" t="str">
        <f>IF(D77="","",$K$10)</f>
        <v/>
      </c>
      <c r="R76" s="181"/>
      <c r="S76" s="181"/>
      <c r="T76" s="181"/>
      <c r="U76" s="181"/>
      <c r="V76" s="181"/>
      <c r="W76" s="16" t="s">
        <v>22</v>
      </c>
      <c r="X76" s="180" t="str">
        <f>IF(OR(D77="",$Q$6=""),"",VLOOKUP($Q$6,$AN$2:$BD$4,11,0))</f>
        <v/>
      </c>
      <c r="Y76" s="181"/>
      <c r="Z76" s="181"/>
      <c r="AA76" s="181"/>
      <c r="AB76" s="181"/>
      <c r="AC76" s="181"/>
      <c r="AD76" s="71" t="s">
        <v>22</v>
      </c>
    </row>
    <row r="77" spans="2:36" ht="18.75" customHeight="1">
      <c r="B77" s="192"/>
      <c r="C77" s="195"/>
      <c r="D77" s="242"/>
      <c r="E77" s="243"/>
      <c r="F77" s="243"/>
      <c r="G77" s="243"/>
      <c r="H77" s="243"/>
      <c r="I77" s="243"/>
      <c r="J77" s="243"/>
      <c r="K77" s="244"/>
      <c r="L77" s="240"/>
      <c r="M77" s="209"/>
      <c r="N77" s="209"/>
      <c r="O77" s="209"/>
      <c r="P77" s="241"/>
      <c r="Q77" s="177" t="str">
        <f>IF(D77="","",MIN(Q76,X76))</f>
        <v/>
      </c>
      <c r="R77" s="178"/>
      <c r="S77" s="178"/>
      <c r="T77" s="178"/>
      <c r="U77" s="178"/>
      <c r="V77" s="178"/>
      <c r="W77" s="178"/>
      <c r="X77" s="178"/>
      <c r="Y77" s="178"/>
      <c r="Z77" s="178"/>
      <c r="AA77" s="178"/>
      <c r="AB77" s="178"/>
      <c r="AC77" s="178"/>
      <c r="AD77" s="72" t="s">
        <v>22</v>
      </c>
    </row>
    <row r="78" spans="2:36">
      <c r="B78" s="207">
        <f>B76+1</f>
        <v>26</v>
      </c>
      <c r="C78" s="212"/>
      <c r="D78" s="234"/>
      <c r="E78" s="235"/>
      <c r="F78" s="235"/>
      <c r="G78" s="235"/>
      <c r="H78" s="235"/>
      <c r="I78" s="235"/>
      <c r="J78" s="235"/>
      <c r="K78" s="236"/>
      <c r="L78" s="237" t="str">
        <f>IF(D79="","",$G$10)</f>
        <v/>
      </c>
      <c r="M78" s="238"/>
      <c r="N78" s="238"/>
      <c r="O78" s="238"/>
      <c r="P78" s="239"/>
      <c r="Q78" s="180" t="str">
        <f>IF(D79="","",$K$10)</f>
        <v/>
      </c>
      <c r="R78" s="181"/>
      <c r="S78" s="181"/>
      <c r="T78" s="181"/>
      <c r="U78" s="181"/>
      <c r="V78" s="181"/>
      <c r="W78" s="16" t="s">
        <v>22</v>
      </c>
      <c r="X78" s="180" t="str">
        <f>IF(OR(D79="",$Q$6=""),"",VLOOKUP($Q$6,$AN$2:$BD$4,11,0))</f>
        <v/>
      </c>
      <c r="Y78" s="181"/>
      <c r="Z78" s="181"/>
      <c r="AA78" s="181"/>
      <c r="AB78" s="181"/>
      <c r="AC78" s="181"/>
      <c r="AD78" s="71" t="s">
        <v>22</v>
      </c>
    </row>
    <row r="79" spans="2:36" ht="18.75" customHeight="1">
      <c r="B79" s="192"/>
      <c r="C79" s="195"/>
      <c r="D79" s="242"/>
      <c r="E79" s="243"/>
      <c r="F79" s="243"/>
      <c r="G79" s="243"/>
      <c r="H79" s="243"/>
      <c r="I79" s="243"/>
      <c r="J79" s="243"/>
      <c r="K79" s="244"/>
      <c r="L79" s="240"/>
      <c r="M79" s="209"/>
      <c r="N79" s="209"/>
      <c r="O79" s="209"/>
      <c r="P79" s="241"/>
      <c r="Q79" s="177" t="str">
        <f>IF(D79="","",MIN(Q78,X78))</f>
        <v/>
      </c>
      <c r="R79" s="178"/>
      <c r="S79" s="178"/>
      <c r="T79" s="178"/>
      <c r="U79" s="178"/>
      <c r="V79" s="178"/>
      <c r="W79" s="178"/>
      <c r="X79" s="178"/>
      <c r="Y79" s="178"/>
      <c r="Z79" s="178"/>
      <c r="AA79" s="178"/>
      <c r="AB79" s="178"/>
      <c r="AC79" s="178"/>
      <c r="AD79" s="72" t="s">
        <v>22</v>
      </c>
    </row>
    <row r="80" spans="2:36">
      <c r="B80" s="207">
        <f>B78+1</f>
        <v>27</v>
      </c>
      <c r="C80" s="212"/>
      <c r="D80" s="234"/>
      <c r="E80" s="235"/>
      <c r="F80" s="235"/>
      <c r="G80" s="235"/>
      <c r="H80" s="235"/>
      <c r="I80" s="235"/>
      <c r="J80" s="235"/>
      <c r="K80" s="236"/>
      <c r="L80" s="237" t="str">
        <f>IF(D81="","",$G$10)</f>
        <v/>
      </c>
      <c r="M80" s="238"/>
      <c r="N80" s="238"/>
      <c r="O80" s="238"/>
      <c r="P80" s="239"/>
      <c r="Q80" s="180" t="str">
        <f>IF(D81="","",$K$10)</f>
        <v/>
      </c>
      <c r="R80" s="181"/>
      <c r="S80" s="181"/>
      <c r="T80" s="181"/>
      <c r="U80" s="181"/>
      <c r="V80" s="181"/>
      <c r="W80" s="16" t="s">
        <v>22</v>
      </c>
      <c r="X80" s="180" t="str">
        <f>IF(OR(D81="",$Q$6=""),"",VLOOKUP($Q$6,$AN$2:$BD$4,11,0))</f>
        <v/>
      </c>
      <c r="Y80" s="181"/>
      <c r="Z80" s="181"/>
      <c r="AA80" s="181"/>
      <c r="AB80" s="181"/>
      <c r="AC80" s="181"/>
      <c r="AD80" s="71" t="s">
        <v>22</v>
      </c>
    </row>
    <row r="81" spans="2:30" ht="18.75" customHeight="1">
      <c r="B81" s="192"/>
      <c r="C81" s="195"/>
      <c r="D81" s="242"/>
      <c r="E81" s="243"/>
      <c r="F81" s="243"/>
      <c r="G81" s="243"/>
      <c r="H81" s="243"/>
      <c r="I81" s="243"/>
      <c r="J81" s="243"/>
      <c r="K81" s="244"/>
      <c r="L81" s="240"/>
      <c r="M81" s="209"/>
      <c r="N81" s="209"/>
      <c r="O81" s="209"/>
      <c r="P81" s="241"/>
      <c r="Q81" s="177" t="str">
        <f>IF(D81="","",MIN(Q80,X80))</f>
        <v/>
      </c>
      <c r="R81" s="178"/>
      <c r="S81" s="178"/>
      <c r="T81" s="178"/>
      <c r="U81" s="178"/>
      <c r="V81" s="178"/>
      <c r="W81" s="178"/>
      <c r="X81" s="178"/>
      <c r="Y81" s="178"/>
      <c r="Z81" s="178"/>
      <c r="AA81" s="178"/>
      <c r="AB81" s="178"/>
      <c r="AC81" s="178"/>
      <c r="AD81" s="72" t="s">
        <v>22</v>
      </c>
    </row>
    <row r="82" spans="2:30">
      <c r="B82" s="207">
        <f>B80+1</f>
        <v>28</v>
      </c>
      <c r="C82" s="212"/>
      <c r="D82" s="234"/>
      <c r="E82" s="235"/>
      <c r="F82" s="235"/>
      <c r="G82" s="235"/>
      <c r="H82" s="235"/>
      <c r="I82" s="235"/>
      <c r="J82" s="235"/>
      <c r="K82" s="236"/>
      <c r="L82" s="237" t="str">
        <f>IF(D83="","",$G$10)</f>
        <v/>
      </c>
      <c r="M82" s="238"/>
      <c r="N82" s="238"/>
      <c r="O82" s="238"/>
      <c r="P82" s="239"/>
      <c r="Q82" s="180" t="str">
        <f>IF(D83="","",$K$10)</f>
        <v/>
      </c>
      <c r="R82" s="181"/>
      <c r="S82" s="181"/>
      <c r="T82" s="181"/>
      <c r="U82" s="181"/>
      <c r="V82" s="181"/>
      <c r="W82" s="16" t="s">
        <v>22</v>
      </c>
      <c r="X82" s="180" t="str">
        <f>IF(OR(D83="",$Q$6=""),"",VLOOKUP($Q$6,$AN$2:$BD$4,11,0))</f>
        <v/>
      </c>
      <c r="Y82" s="181"/>
      <c r="Z82" s="181"/>
      <c r="AA82" s="181"/>
      <c r="AB82" s="181"/>
      <c r="AC82" s="181"/>
      <c r="AD82" s="71" t="s">
        <v>22</v>
      </c>
    </row>
    <row r="83" spans="2:30" ht="18.75" customHeight="1">
      <c r="B83" s="192"/>
      <c r="C83" s="195"/>
      <c r="D83" s="242"/>
      <c r="E83" s="243"/>
      <c r="F83" s="243"/>
      <c r="G83" s="243"/>
      <c r="H83" s="243"/>
      <c r="I83" s="243"/>
      <c r="J83" s="243"/>
      <c r="K83" s="244"/>
      <c r="L83" s="240"/>
      <c r="M83" s="209"/>
      <c r="N83" s="209"/>
      <c r="O83" s="209"/>
      <c r="P83" s="241"/>
      <c r="Q83" s="177" t="str">
        <f>IF(D83="","",MIN(Q82,X82))</f>
        <v/>
      </c>
      <c r="R83" s="178"/>
      <c r="S83" s="178"/>
      <c r="T83" s="178"/>
      <c r="U83" s="178"/>
      <c r="V83" s="178"/>
      <c r="W83" s="178"/>
      <c r="X83" s="178"/>
      <c r="Y83" s="178"/>
      <c r="Z83" s="178"/>
      <c r="AA83" s="178"/>
      <c r="AB83" s="178"/>
      <c r="AC83" s="178"/>
      <c r="AD83" s="72" t="s">
        <v>22</v>
      </c>
    </row>
    <row r="84" spans="2:30">
      <c r="B84" s="207">
        <f>B82+1</f>
        <v>29</v>
      </c>
      <c r="C84" s="212"/>
      <c r="D84" s="234"/>
      <c r="E84" s="235"/>
      <c r="F84" s="235"/>
      <c r="G84" s="235"/>
      <c r="H84" s="235"/>
      <c r="I84" s="235"/>
      <c r="J84" s="235"/>
      <c r="K84" s="236"/>
      <c r="L84" s="237" t="str">
        <f>IF(D85="","",$G$10)</f>
        <v/>
      </c>
      <c r="M84" s="238"/>
      <c r="N84" s="238"/>
      <c r="O84" s="238"/>
      <c r="P84" s="239"/>
      <c r="Q84" s="180" t="str">
        <f>IF(D85="","",$K$10)</f>
        <v/>
      </c>
      <c r="R84" s="181"/>
      <c r="S84" s="181"/>
      <c r="T84" s="181"/>
      <c r="U84" s="181"/>
      <c r="V84" s="181"/>
      <c r="W84" s="16" t="s">
        <v>22</v>
      </c>
      <c r="X84" s="180" t="str">
        <f>IF(OR(D85="",$Q$6=""),"",VLOOKUP($Q$6,$AN$2:$BD$4,11,0))</f>
        <v/>
      </c>
      <c r="Y84" s="181"/>
      <c r="Z84" s="181"/>
      <c r="AA84" s="181"/>
      <c r="AB84" s="181"/>
      <c r="AC84" s="181"/>
      <c r="AD84" s="71" t="s">
        <v>22</v>
      </c>
    </row>
    <row r="85" spans="2:30" ht="18.75" customHeight="1">
      <c r="B85" s="192"/>
      <c r="C85" s="195"/>
      <c r="D85" s="242"/>
      <c r="E85" s="243"/>
      <c r="F85" s="243"/>
      <c r="G85" s="243"/>
      <c r="H85" s="243"/>
      <c r="I85" s="243"/>
      <c r="J85" s="243"/>
      <c r="K85" s="244"/>
      <c r="L85" s="240"/>
      <c r="M85" s="209"/>
      <c r="N85" s="209"/>
      <c r="O85" s="209"/>
      <c r="P85" s="241"/>
      <c r="Q85" s="177" t="str">
        <f>IF(D85="","",MIN(Q84,X84))</f>
        <v/>
      </c>
      <c r="R85" s="178"/>
      <c r="S85" s="178"/>
      <c r="T85" s="178"/>
      <c r="U85" s="178"/>
      <c r="V85" s="178"/>
      <c r="W85" s="178"/>
      <c r="X85" s="178"/>
      <c r="Y85" s="178"/>
      <c r="Z85" s="178"/>
      <c r="AA85" s="178"/>
      <c r="AB85" s="178"/>
      <c r="AC85" s="178"/>
      <c r="AD85" s="72" t="s">
        <v>22</v>
      </c>
    </row>
    <row r="86" spans="2:30">
      <c r="B86" s="207">
        <f>B84+1</f>
        <v>30</v>
      </c>
      <c r="C86" s="212"/>
      <c r="D86" s="234"/>
      <c r="E86" s="235"/>
      <c r="F86" s="235"/>
      <c r="G86" s="235"/>
      <c r="H86" s="235"/>
      <c r="I86" s="235"/>
      <c r="J86" s="235"/>
      <c r="K86" s="236"/>
      <c r="L86" s="237" t="str">
        <f>IF(D87="","",$G$10)</f>
        <v/>
      </c>
      <c r="M86" s="238"/>
      <c r="N86" s="238"/>
      <c r="O86" s="238"/>
      <c r="P86" s="239"/>
      <c r="Q86" s="180" t="str">
        <f>IF(D87="","",$K$10)</f>
        <v/>
      </c>
      <c r="R86" s="181"/>
      <c r="S86" s="181"/>
      <c r="T86" s="181"/>
      <c r="U86" s="181"/>
      <c r="V86" s="181"/>
      <c r="W86" s="16" t="s">
        <v>22</v>
      </c>
      <c r="X86" s="180" t="str">
        <f>IF(OR(D87="",$Q$6=""),"",VLOOKUP($Q$6,$AN$2:$BD$4,11,0))</f>
        <v/>
      </c>
      <c r="Y86" s="181"/>
      <c r="Z86" s="181"/>
      <c r="AA86" s="181"/>
      <c r="AB86" s="181"/>
      <c r="AC86" s="181"/>
      <c r="AD86" s="71" t="s">
        <v>22</v>
      </c>
    </row>
    <row r="87" spans="2:30" ht="18.75" customHeight="1">
      <c r="B87" s="192"/>
      <c r="C87" s="195"/>
      <c r="D87" s="242"/>
      <c r="E87" s="243"/>
      <c r="F87" s="243"/>
      <c r="G87" s="243"/>
      <c r="H87" s="243"/>
      <c r="I87" s="243"/>
      <c r="J87" s="243"/>
      <c r="K87" s="244"/>
      <c r="L87" s="240"/>
      <c r="M87" s="209"/>
      <c r="N87" s="209"/>
      <c r="O87" s="209"/>
      <c r="P87" s="241"/>
      <c r="Q87" s="177" t="str">
        <f>IF(D87="","",MIN(Q86,X86))</f>
        <v/>
      </c>
      <c r="R87" s="178"/>
      <c r="S87" s="178"/>
      <c r="T87" s="178"/>
      <c r="U87" s="178"/>
      <c r="V87" s="178"/>
      <c r="W87" s="178"/>
      <c r="X87" s="178"/>
      <c r="Y87" s="178"/>
      <c r="Z87" s="178"/>
      <c r="AA87" s="178"/>
      <c r="AB87" s="178"/>
      <c r="AC87" s="178"/>
      <c r="AD87" s="72" t="s">
        <v>22</v>
      </c>
    </row>
    <row r="88" spans="2:30">
      <c r="B88" s="207">
        <f>B86+1</f>
        <v>31</v>
      </c>
      <c r="C88" s="212"/>
      <c r="D88" s="234"/>
      <c r="E88" s="235"/>
      <c r="F88" s="235"/>
      <c r="G88" s="235"/>
      <c r="H88" s="235"/>
      <c r="I88" s="235"/>
      <c r="J88" s="235"/>
      <c r="K88" s="236"/>
      <c r="L88" s="237" t="str">
        <f>IF(D89="","",$G$10)</f>
        <v/>
      </c>
      <c r="M88" s="238"/>
      <c r="N88" s="238"/>
      <c r="O88" s="238"/>
      <c r="P88" s="239"/>
      <c r="Q88" s="180" t="str">
        <f>IF(D89="","",$K$10)</f>
        <v/>
      </c>
      <c r="R88" s="181"/>
      <c r="S88" s="181"/>
      <c r="T88" s="181"/>
      <c r="U88" s="181"/>
      <c r="V88" s="181"/>
      <c r="W88" s="16" t="s">
        <v>22</v>
      </c>
      <c r="X88" s="180" t="str">
        <f>IF(OR(D89="",$Q$6=""),"",VLOOKUP($Q$6,$AN$2:$BD$4,11,0))</f>
        <v/>
      </c>
      <c r="Y88" s="181"/>
      <c r="Z88" s="181"/>
      <c r="AA88" s="181"/>
      <c r="AB88" s="181"/>
      <c r="AC88" s="181"/>
      <c r="AD88" s="71" t="s">
        <v>22</v>
      </c>
    </row>
    <row r="89" spans="2:30" ht="18.75" customHeight="1">
      <c r="B89" s="192"/>
      <c r="C89" s="195"/>
      <c r="D89" s="242"/>
      <c r="E89" s="243"/>
      <c r="F89" s="243"/>
      <c r="G89" s="243"/>
      <c r="H89" s="243"/>
      <c r="I89" s="243"/>
      <c r="J89" s="243"/>
      <c r="K89" s="244"/>
      <c r="L89" s="240"/>
      <c r="M89" s="209"/>
      <c r="N89" s="209"/>
      <c r="O89" s="209"/>
      <c r="P89" s="241"/>
      <c r="Q89" s="177" t="str">
        <f>IF(D89="","",MIN(Q88,X88))</f>
        <v/>
      </c>
      <c r="R89" s="178"/>
      <c r="S89" s="178"/>
      <c r="T89" s="178"/>
      <c r="U89" s="178"/>
      <c r="V89" s="178"/>
      <c r="W89" s="178"/>
      <c r="X89" s="178"/>
      <c r="Y89" s="178"/>
      <c r="Z89" s="178"/>
      <c r="AA89" s="178"/>
      <c r="AB89" s="178"/>
      <c r="AC89" s="178"/>
      <c r="AD89" s="72" t="s">
        <v>22</v>
      </c>
    </row>
    <row r="90" spans="2:30">
      <c r="B90" s="207">
        <f>B88+1</f>
        <v>32</v>
      </c>
      <c r="C90" s="212"/>
      <c r="D90" s="234"/>
      <c r="E90" s="235"/>
      <c r="F90" s="235"/>
      <c r="G90" s="235"/>
      <c r="H90" s="235"/>
      <c r="I90" s="235"/>
      <c r="J90" s="235"/>
      <c r="K90" s="236"/>
      <c r="L90" s="237" t="str">
        <f>IF(D91="","",$G$10)</f>
        <v/>
      </c>
      <c r="M90" s="238"/>
      <c r="N90" s="238"/>
      <c r="O90" s="238"/>
      <c r="P90" s="239"/>
      <c r="Q90" s="180" t="str">
        <f>IF(D91="","",$K$10)</f>
        <v/>
      </c>
      <c r="R90" s="181"/>
      <c r="S90" s="181"/>
      <c r="T90" s="181"/>
      <c r="U90" s="181"/>
      <c r="V90" s="181"/>
      <c r="W90" s="16" t="s">
        <v>22</v>
      </c>
      <c r="X90" s="180" t="str">
        <f>IF(OR(D91="",$Q$6=""),"",VLOOKUP($Q$6,$AN$2:$BD$4,11,0))</f>
        <v/>
      </c>
      <c r="Y90" s="181"/>
      <c r="Z90" s="181"/>
      <c r="AA90" s="181"/>
      <c r="AB90" s="181"/>
      <c r="AC90" s="181"/>
      <c r="AD90" s="71" t="s">
        <v>22</v>
      </c>
    </row>
    <row r="91" spans="2:30" ht="18.75" customHeight="1">
      <c r="B91" s="192"/>
      <c r="C91" s="195"/>
      <c r="D91" s="242"/>
      <c r="E91" s="243"/>
      <c r="F91" s="243"/>
      <c r="G91" s="243"/>
      <c r="H91" s="243"/>
      <c r="I91" s="243"/>
      <c r="J91" s="243"/>
      <c r="K91" s="244"/>
      <c r="L91" s="240"/>
      <c r="M91" s="209"/>
      <c r="N91" s="209"/>
      <c r="O91" s="209"/>
      <c r="P91" s="241"/>
      <c r="Q91" s="177" t="str">
        <f>IF(D91="","",MIN(Q90,X90))</f>
        <v/>
      </c>
      <c r="R91" s="178"/>
      <c r="S91" s="178"/>
      <c r="T91" s="178"/>
      <c r="U91" s="178"/>
      <c r="V91" s="178"/>
      <c r="W91" s="178"/>
      <c r="X91" s="178"/>
      <c r="Y91" s="178"/>
      <c r="Z91" s="178"/>
      <c r="AA91" s="178"/>
      <c r="AB91" s="178"/>
      <c r="AC91" s="178"/>
      <c r="AD91" s="72" t="s">
        <v>22</v>
      </c>
    </row>
    <row r="92" spans="2:30">
      <c r="B92" s="207">
        <f>B90+1</f>
        <v>33</v>
      </c>
      <c r="C92" s="212"/>
      <c r="D92" s="234"/>
      <c r="E92" s="235"/>
      <c r="F92" s="235"/>
      <c r="G92" s="235"/>
      <c r="H92" s="235"/>
      <c r="I92" s="235"/>
      <c r="J92" s="235"/>
      <c r="K92" s="236"/>
      <c r="L92" s="237" t="str">
        <f>IF(D93="","",$G$10)</f>
        <v/>
      </c>
      <c r="M92" s="238"/>
      <c r="N92" s="238"/>
      <c r="O92" s="238"/>
      <c r="P92" s="239"/>
      <c r="Q92" s="180" t="str">
        <f>IF(D93="","",$K$10)</f>
        <v/>
      </c>
      <c r="R92" s="181"/>
      <c r="S92" s="181"/>
      <c r="T92" s="181"/>
      <c r="U92" s="181"/>
      <c r="V92" s="181"/>
      <c r="W92" s="16" t="s">
        <v>22</v>
      </c>
      <c r="X92" s="180" t="str">
        <f>IF(OR(D93="",$Q$6=""),"",VLOOKUP($Q$6,$AN$2:$BD$4,11,0))</f>
        <v/>
      </c>
      <c r="Y92" s="181"/>
      <c r="Z92" s="181"/>
      <c r="AA92" s="181"/>
      <c r="AB92" s="181"/>
      <c r="AC92" s="181"/>
      <c r="AD92" s="71" t="s">
        <v>22</v>
      </c>
    </row>
    <row r="93" spans="2:30" ht="18.75" customHeight="1">
      <c r="B93" s="192"/>
      <c r="C93" s="195"/>
      <c r="D93" s="242"/>
      <c r="E93" s="243"/>
      <c r="F93" s="243"/>
      <c r="G93" s="243"/>
      <c r="H93" s="243"/>
      <c r="I93" s="243"/>
      <c r="J93" s="243"/>
      <c r="K93" s="244"/>
      <c r="L93" s="240"/>
      <c r="M93" s="209"/>
      <c r="N93" s="209"/>
      <c r="O93" s="209"/>
      <c r="P93" s="241"/>
      <c r="Q93" s="177" t="str">
        <f>IF(D93="","",MIN(Q92,X92))</f>
        <v/>
      </c>
      <c r="R93" s="178"/>
      <c r="S93" s="178"/>
      <c r="T93" s="178"/>
      <c r="U93" s="178"/>
      <c r="V93" s="178"/>
      <c r="W93" s="178"/>
      <c r="X93" s="178"/>
      <c r="Y93" s="178"/>
      <c r="Z93" s="178"/>
      <c r="AA93" s="178"/>
      <c r="AB93" s="178"/>
      <c r="AC93" s="178"/>
      <c r="AD93" s="72" t="s">
        <v>22</v>
      </c>
    </row>
    <row r="94" spans="2:30">
      <c r="B94" s="207">
        <f>B92+1</f>
        <v>34</v>
      </c>
      <c r="C94" s="212"/>
      <c r="D94" s="234"/>
      <c r="E94" s="235"/>
      <c r="F94" s="235"/>
      <c r="G94" s="235"/>
      <c r="H94" s="235"/>
      <c r="I94" s="235"/>
      <c r="J94" s="235"/>
      <c r="K94" s="236"/>
      <c r="L94" s="237" t="str">
        <f>IF(D95="","",$G$10)</f>
        <v/>
      </c>
      <c r="M94" s="238"/>
      <c r="N94" s="238"/>
      <c r="O94" s="238"/>
      <c r="P94" s="239"/>
      <c r="Q94" s="180" t="str">
        <f>IF(D95="","",$K$10)</f>
        <v/>
      </c>
      <c r="R94" s="181"/>
      <c r="S94" s="181"/>
      <c r="T94" s="181"/>
      <c r="U94" s="181"/>
      <c r="V94" s="181"/>
      <c r="W94" s="16" t="s">
        <v>22</v>
      </c>
      <c r="X94" s="180" t="str">
        <f>IF(OR(D95="",$Q$6=""),"",VLOOKUP($Q$6,$AN$2:$BD$4,11,0))</f>
        <v/>
      </c>
      <c r="Y94" s="181"/>
      <c r="Z94" s="181"/>
      <c r="AA94" s="181"/>
      <c r="AB94" s="181"/>
      <c r="AC94" s="181"/>
      <c r="AD94" s="71" t="s">
        <v>22</v>
      </c>
    </row>
    <row r="95" spans="2:30" ht="18.75" customHeight="1">
      <c r="B95" s="192"/>
      <c r="C95" s="195"/>
      <c r="D95" s="242"/>
      <c r="E95" s="243"/>
      <c r="F95" s="243"/>
      <c r="G95" s="243"/>
      <c r="H95" s="243"/>
      <c r="I95" s="243"/>
      <c r="J95" s="243"/>
      <c r="K95" s="244"/>
      <c r="L95" s="240"/>
      <c r="M95" s="209"/>
      <c r="N95" s="209"/>
      <c r="O95" s="209"/>
      <c r="P95" s="241"/>
      <c r="Q95" s="177" t="str">
        <f>IF(D95="","",MIN(Q94,X94))</f>
        <v/>
      </c>
      <c r="R95" s="178"/>
      <c r="S95" s="178"/>
      <c r="T95" s="178"/>
      <c r="U95" s="178"/>
      <c r="V95" s="178"/>
      <c r="W95" s="178"/>
      <c r="X95" s="178"/>
      <c r="Y95" s="178"/>
      <c r="Z95" s="178"/>
      <c r="AA95" s="178"/>
      <c r="AB95" s="178"/>
      <c r="AC95" s="178"/>
      <c r="AD95" s="72" t="s">
        <v>22</v>
      </c>
    </row>
    <row r="96" spans="2:30">
      <c r="B96" s="207">
        <f>B94+1</f>
        <v>35</v>
      </c>
      <c r="C96" s="212"/>
      <c r="D96" s="234"/>
      <c r="E96" s="235"/>
      <c r="F96" s="235"/>
      <c r="G96" s="235"/>
      <c r="H96" s="235"/>
      <c r="I96" s="235"/>
      <c r="J96" s="235"/>
      <c r="K96" s="236"/>
      <c r="L96" s="237" t="str">
        <f>IF(D97="","",$G$10)</f>
        <v/>
      </c>
      <c r="M96" s="238"/>
      <c r="N96" s="238"/>
      <c r="O96" s="238"/>
      <c r="P96" s="239"/>
      <c r="Q96" s="180" t="str">
        <f>IF(D97="","",$K$10)</f>
        <v/>
      </c>
      <c r="R96" s="181"/>
      <c r="S96" s="181"/>
      <c r="T96" s="181"/>
      <c r="U96" s="181"/>
      <c r="V96" s="181"/>
      <c r="W96" s="16" t="s">
        <v>22</v>
      </c>
      <c r="X96" s="180" t="str">
        <f>IF(OR(D97="",$Q$6=""),"",VLOOKUP($Q$6,$AN$2:$BD$4,11,0))</f>
        <v/>
      </c>
      <c r="Y96" s="181"/>
      <c r="Z96" s="181"/>
      <c r="AA96" s="181"/>
      <c r="AB96" s="181"/>
      <c r="AC96" s="181"/>
      <c r="AD96" s="71" t="s">
        <v>22</v>
      </c>
    </row>
    <row r="97" spans="1:58" ht="18.75" customHeight="1">
      <c r="B97" s="192"/>
      <c r="C97" s="195"/>
      <c r="D97" s="242"/>
      <c r="E97" s="243"/>
      <c r="F97" s="243"/>
      <c r="G97" s="243"/>
      <c r="H97" s="243"/>
      <c r="I97" s="243"/>
      <c r="J97" s="243"/>
      <c r="K97" s="244"/>
      <c r="L97" s="240"/>
      <c r="M97" s="209"/>
      <c r="N97" s="209"/>
      <c r="O97" s="209"/>
      <c r="P97" s="241"/>
      <c r="Q97" s="177" t="str">
        <f>IF(D97="","",MIN(Q96,X96))</f>
        <v/>
      </c>
      <c r="R97" s="178"/>
      <c r="S97" s="178"/>
      <c r="T97" s="178"/>
      <c r="U97" s="178"/>
      <c r="V97" s="178"/>
      <c r="W97" s="178"/>
      <c r="X97" s="178"/>
      <c r="Y97" s="178"/>
      <c r="Z97" s="178"/>
      <c r="AA97" s="178"/>
      <c r="AB97" s="178"/>
      <c r="AC97" s="178"/>
      <c r="AD97" s="72" t="s">
        <v>22</v>
      </c>
    </row>
    <row r="98" spans="1:58">
      <c r="B98" s="207">
        <f>B96+1</f>
        <v>36</v>
      </c>
      <c r="C98" s="212"/>
      <c r="D98" s="234"/>
      <c r="E98" s="235"/>
      <c r="F98" s="235"/>
      <c r="G98" s="235"/>
      <c r="H98" s="235"/>
      <c r="I98" s="235"/>
      <c r="J98" s="235"/>
      <c r="K98" s="236"/>
      <c r="L98" s="237" t="str">
        <f>IF(D99="","",$G$10)</f>
        <v/>
      </c>
      <c r="M98" s="238"/>
      <c r="N98" s="238"/>
      <c r="O98" s="238"/>
      <c r="P98" s="239"/>
      <c r="Q98" s="180" t="str">
        <f>IF(D99="","",$K$10)</f>
        <v/>
      </c>
      <c r="R98" s="181"/>
      <c r="S98" s="181"/>
      <c r="T98" s="181"/>
      <c r="U98" s="181"/>
      <c r="V98" s="181"/>
      <c r="W98" s="16" t="s">
        <v>22</v>
      </c>
      <c r="X98" s="180" t="str">
        <f>IF(OR(D99="",$Q$6=""),"",VLOOKUP($Q$6,$AN$2:$BD$4,11,0))</f>
        <v/>
      </c>
      <c r="Y98" s="181"/>
      <c r="Z98" s="181"/>
      <c r="AA98" s="181"/>
      <c r="AB98" s="181"/>
      <c r="AC98" s="181"/>
      <c r="AD98" s="71" t="s">
        <v>22</v>
      </c>
    </row>
    <row r="99" spans="1:58" ht="18.75" customHeight="1">
      <c r="B99" s="192"/>
      <c r="C99" s="195"/>
      <c r="D99" s="242"/>
      <c r="E99" s="243"/>
      <c r="F99" s="243"/>
      <c r="G99" s="243"/>
      <c r="H99" s="243"/>
      <c r="I99" s="243"/>
      <c r="J99" s="243"/>
      <c r="K99" s="244"/>
      <c r="L99" s="240"/>
      <c r="M99" s="209"/>
      <c r="N99" s="209"/>
      <c r="O99" s="209"/>
      <c r="P99" s="241"/>
      <c r="Q99" s="177" t="str">
        <f>IF(D99="","",MIN(Q98,X98))</f>
        <v/>
      </c>
      <c r="R99" s="178"/>
      <c r="S99" s="178"/>
      <c r="T99" s="178"/>
      <c r="U99" s="178"/>
      <c r="V99" s="178"/>
      <c r="W99" s="178"/>
      <c r="X99" s="178"/>
      <c r="Y99" s="178"/>
      <c r="Z99" s="178"/>
      <c r="AA99" s="178"/>
      <c r="AB99" s="178"/>
      <c r="AC99" s="178"/>
      <c r="AD99" s="72" t="s">
        <v>22</v>
      </c>
    </row>
    <row r="100" spans="1:58">
      <c r="B100" s="207">
        <f>B98+1</f>
        <v>37</v>
      </c>
      <c r="C100" s="212"/>
      <c r="D100" s="234"/>
      <c r="E100" s="235"/>
      <c r="F100" s="235"/>
      <c r="G100" s="235"/>
      <c r="H100" s="235"/>
      <c r="I100" s="235"/>
      <c r="J100" s="235"/>
      <c r="K100" s="236"/>
      <c r="L100" s="237" t="str">
        <f>IF(D101="","",$G$10)</f>
        <v/>
      </c>
      <c r="M100" s="238"/>
      <c r="N100" s="238"/>
      <c r="O100" s="238"/>
      <c r="P100" s="239"/>
      <c r="Q100" s="180" t="str">
        <f>IF(D101="","",$K$10)</f>
        <v/>
      </c>
      <c r="R100" s="181"/>
      <c r="S100" s="181"/>
      <c r="T100" s="181"/>
      <c r="U100" s="181"/>
      <c r="V100" s="181"/>
      <c r="W100" s="16" t="s">
        <v>22</v>
      </c>
      <c r="X100" s="180" t="str">
        <f>IF(OR(D101="",$Q$6=""),"",VLOOKUP($Q$6,$AN$2:$BD$4,11,0))</f>
        <v/>
      </c>
      <c r="Y100" s="181"/>
      <c r="Z100" s="181"/>
      <c r="AA100" s="181"/>
      <c r="AB100" s="181"/>
      <c r="AC100" s="181"/>
      <c r="AD100" s="71" t="s">
        <v>22</v>
      </c>
    </row>
    <row r="101" spans="1:58" ht="18.75" customHeight="1">
      <c r="B101" s="192"/>
      <c r="C101" s="195"/>
      <c r="D101" s="242"/>
      <c r="E101" s="243"/>
      <c r="F101" s="243"/>
      <c r="G101" s="243"/>
      <c r="H101" s="243"/>
      <c r="I101" s="243"/>
      <c r="J101" s="243"/>
      <c r="K101" s="244"/>
      <c r="L101" s="240"/>
      <c r="M101" s="209"/>
      <c r="N101" s="209"/>
      <c r="O101" s="209"/>
      <c r="P101" s="241"/>
      <c r="Q101" s="177" t="str">
        <f>IF(D101="","",MIN(Q100,X100))</f>
        <v/>
      </c>
      <c r="R101" s="178"/>
      <c r="S101" s="178"/>
      <c r="T101" s="178"/>
      <c r="U101" s="178"/>
      <c r="V101" s="178"/>
      <c r="W101" s="178"/>
      <c r="X101" s="178"/>
      <c r="Y101" s="178"/>
      <c r="Z101" s="178"/>
      <c r="AA101" s="178"/>
      <c r="AB101" s="178"/>
      <c r="AC101" s="178"/>
      <c r="AD101" s="72" t="s">
        <v>22</v>
      </c>
    </row>
    <row r="102" spans="1:58">
      <c r="B102" s="207">
        <f>B100+1</f>
        <v>38</v>
      </c>
      <c r="C102" s="212"/>
      <c r="D102" s="234"/>
      <c r="E102" s="235"/>
      <c r="F102" s="235"/>
      <c r="G102" s="235"/>
      <c r="H102" s="235"/>
      <c r="I102" s="235"/>
      <c r="J102" s="235"/>
      <c r="K102" s="236"/>
      <c r="L102" s="237" t="str">
        <f>IF(D103="","",$G$10)</f>
        <v/>
      </c>
      <c r="M102" s="238"/>
      <c r="N102" s="238"/>
      <c r="O102" s="238"/>
      <c r="P102" s="239"/>
      <c r="Q102" s="180" t="str">
        <f>IF(D103="","",$K$10)</f>
        <v/>
      </c>
      <c r="R102" s="181"/>
      <c r="S102" s="181"/>
      <c r="T102" s="181"/>
      <c r="U102" s="181"/>
      <c r="V102" s="181"/>
      <c r="W102" s="16" t="s">
        <v>22</v>
      </c>
      <c r="X102" s="180" t="str">
        <f>IF(OR(D103="",$Q$6=""),"",VLOOKUP($Q$6,$AN$2:$BD$4,11,0))</f>
        <v/>
      </c>
      <c r="Y102" s="181"/>
      <c r="Z102" s="181"/>
      <c r="AA102" s="181"/>
      <c r="AB102" s="181"/>
      <c r="AC102" s="181"/>
      <c r="AD102" s="71" t="s">
        <v>22</v>
      </c>
    </row>
    <row r="103" spans="1:58" ht="18.75" customHeight="1">
      <c r="B103" s="192"/>
      <c r="C103" s="195"/>
      <c r="D103" s="242"/>
      <c r="E103" s="243"/>
      <c r="F103" s="243"/>
      <c r="G103" s="243"/>
      <c r="H103" s="243"/>
      <c r="I103" s="243"/>
      <c r="J103" s="243"/>
      <c r="K103" s="244"/>
      <c r="L103" s="240"/>
      <c r="M103" s="209"/>
      <c r="N103" s="209"/>
      <c r="O103" s="209"/>
      <c r="P103" s="241"/>
      <c r="Q103" s="177" t="str">
        <f>IF(D103="","",MIN(Q102,X102))</f>
        <v/>
      </c>
      <c r="R103" s="178"/>
      <c r="S103" s="178"/>
      <c r="T103" s="178"/>
      <c r="U103" s="178"/>
      <c r="V103" s="178"/>
      <c r="W103" s="178"/>
      <c r="X103" s="178"/>
      <c r="Y103" s="178"/>
      <c r="Z103" s="178"/>
      <c r="AA103" s="178"/>
      <c r="AB103" s="178"/>
      <c r="AC103" s="178"/>
      <c r="AD103" s="72" t="s">
        <v>22</v>
      </c>
    </row>
    <row r="104" spans="1:58">
      <c r="B104" s="207">
        <f>B102+1</f>
        <v>39</v>
      </c>
      <c r="C104" s="212"/>
      <c r="D104" s="234"/>
      <c r="E104" s="235"/>
      <c r="F104" s="235"/>
      <c r="G104" s="235"/>
      <c r="H104" s="235"/>
      <c r="I104" s="235"/>
      <c r="J104" s="235"/>
      <c r="K104" s="236"/>
      <c r="L104" s="237" t="str">
        <f>IF(D105="","",$G$10)</f>
        <v/>
      </c>
      <c r="M104" s="238"/>
      <c r="N104" s="238"/>
      <c r="O104" s="238"/>
      <c r="P104" s="239"/>
      <c r="Q104" s="180" t="str">
        <f>IF(D105="","",$K$10)</f>
        <v/>
      </c>
      <c r="R104" s="181"/>
      <c r="S104" s="181"/>
      <c r="T104" s="181"/>
      <c r="U104" s="181"/>
      <c r="V104" s="181"/>
      <c r="W104" s="16" t="s">
        <v>22</v>
      </c>
      <c r="X104" s="180" t="str">
        <f>IF(OR(D105="",$Q$6=""),"",VLOOKUP($Q$6,$AN$2:$BD$4,11,0))</f>
        <v/>
      </c>
      <c r="Y104" s="181"/>
      <c r="Z104" s="181"/>
      <c r="AA104" s="181"/>
      <c r="AB104" s="181"/>
      <c r="AC104" s="181"/>
      <c r="AD104" s="71" t="s">
        <v>22</v>
      </c>
    </row>
    <row r="105" spans="1:58" ht="18.75" customHeight="1">
      <c r="B105" s="192"/>
      <c r="C105" s="195"/>
      <c r="D105" s="242"/>
      <c r="E105" s="243"/>
      <c r="F105" s="243"/>
      <c r="G105" s="243"/>
      <c r="H105" s="243"/>
      <c r="I105" s="243"/>
      <c r="J105" s="243"/>
      <c r="K105" s="244"/>
      <c r="L105" s="240"/>
      <c r="M105" s="209"/>
      <c r="N105" s="209"/>
      <c r="O105" s="209"/>
      <c r="P105" s="241"/>
      <c r="Q105" s="177" t="str">
        <f>IF(D105="","",MIN(Q104,X104))</f>
        <v/>
      </c>
      <c r="R105" s="178"/>
      <c r="S105" s="178"/>
      <c r="T105" s="178"/>
      <c r="U105" s="178"/>
      <c r="V105" s="178"/>
      <c r="W105" s="178"/>
      <c r="X105" s="178"/>
      <c r="Y105" s="178"/>
      <c r="Z105" s="178"/>
      <c r="AA105" s="178"/>
      <c r="AB105" s="178"/>
      <c r="AC105" s="178"/>
      <c r="AD105" s="72" t="s">
        <v>22</v>
      </c>
    </row>
    <row r="106" spans="1:58">
      <c r="B106" s="207">
        <f>B104+1</f>
        <v>40</v>
      </c>
      <c r="C106" s="212"/>
      <c r="D106" s="234"/>
      <c r="E106" s="235"/>
      <c r="F106" s="235"/>
      <c r="G106" s="235"/>
      <c r="H106" s="235"/>
      <c r="I106" s="235"/>
      <c r="J106" s="235"/>
      <c r="K106" s="236"/>
      <c r="L106" s="237" t="str">
        <f>IF(D107="","",$G$10)</f>
        <v/>
      </c>
      <c r="M106" s="238"/>
      <c r="N106" s="238"/>
      <c r="O106" s="238"/>
      <c r="P106" s="239"/>
      <c r="Q106" s="180" t="str">
        <f>IF(D107="","",$K$10)</f>
        <v/>
      </c>
      <c r="R106" s="181"/>
      <c r="S106" s="181"/>
      <c r="T106" s="181"/>
      <c r="U106" s="181"/>
      <c r="V106" s="181"/>
      <c r="W106" s="16" t="s">
        <v>22</v>
      </c>
      <c r="X106" s="180" t="str">
        <f>IF(OR(D107="",$Q$6=""),"",VLOOKUP($Q$6,$AN$2:$BD$4,11,0))</f>
        <v/>
      </c>
      <c r="Y106" s="181"/>
      <c r="Z106" s="181"/>
      <c r="AA106" s="181"/>
      <c r="AB106" s="181"/>
      <c r="AC106" s="181"/>
      <c r="AD106" s="71" t="s">
        <v>22</v>
      </c>
    </row>
    <row r="107" spans="1:58" ht="18.75" customHeight="1" thickBot="1">
      <c r="B107" s="192"/>
      <c r="C107" s="195"/>
      <c r="D107" s="242"/>
      <c r="E107" s="243"/>
      <c r="F107" s="243"/>
      <c r="G107" s="243"/>
      <c r="H107" s="243"/>
      <c r="I107" s="243"/>
      <c r="J107" s="243"/>
      <c r="K107" s="244"/>
      <c r="L107" s="240"/>
      <c r="M107" s="209"/>
      <c r="N107" s="209"/>
      <c r="O107" s="209"/>
      <c r="P107" s="241"/>
      <c r="Q107" s="177" t="str">
        <f>IF(D107="","",MIN(Q106,X106))</f>
        <v/>
      </c>
      <c r="R107" s="178"/>
      <c r="S107" s="178"/>
      <c r="T107" s="178"/>
      <c r="U107" s="178"/>
      <c r="V107" s="178"/>
      <c r="W107" s="178"/>
      <c r="X107" s="178"/>
      <c r="Y107" s="178"/>
      <c r="Z107" s="178"/>
      <c r="AA107" s="178"/>
      <c r="AB107" s="178"/>
      <c r="AC107" s="178"/>
      <c r="AD107" s="72" t="s">
        <v>22</v>
      </c>
    </row>
    <row r="108" spans="1:58" ht="26.25" customHeight="1" thickBot="1">
      <c r="J108" s="173" t="s">
        <v>36</v>
      </c>
      <c r="K108" s="174"/>
      <c r="L108" s="174">
        <f>B68</f>
        <v>21</v>
      </c>
      <c r="M108" s="174"/>
      <c r="N108" s="28" t="s">
        <v>81</v>
      </c>
      <c r="O108" s="174">
        <f>B106</f>
        <v>40</v>
      </c>
      <c r="P108" s="175"/>
      <c r="Q108" s="173" t="s">
        <v>68</v>
      </c>
      <c r="R108" s="174"/>
      <c r="S108" s="174"/>
      <c r="T108" s="174"/>
      <c r="U108" s="175"/>
      <c r="V108" s="245">
        <f>SUM(Q69,Q71,Q73,Q75,Q77,Q79,Q81,Q83,Q85,Q87,Q89,Q91,Q93,Q95,Q97,Q99,Q101,Q103,Q105,Q107)</f>
        <v>0</v>
      </c>
      <c r="W108" s="245"/>
      <c r="X108" s="245"/>
      <c r="Y108" s="245"/>
      <c r="Z108" s="245"/>
      <c r="AA108" s="245"/>
      <c r="AB108" s="245"/>
      <c r="AC108" s="245"/>
      <c r="AD108" s="73" t="s">
        <v>22</v>
      </c>
    </row>
    <row r="109" spans="1:58" ht="20.25" customHeight="1">
      <c r="A109" s="256" t="s">
        <v>89</v>
      </c>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40"/>
      <c r="AG109" s="40"/>
      <c r="AH109" s="40"/>
      <c r="AI109" s="40"/>
      <c r="AJ109" s="40"/>
      <c r="AK109" s="40"/>
      <c r="AL109" s="40"/>
      <c r="AM109" s="23"/>
      <c r="AN109" s="189"/>
      <c r="AO109" s="189"/>
      <c r="AP109" s="189"/>
      <c r="AQ109" s="189"/>
      <c r="AR109" s="189"/>
      <c r="AS109" s="189"/>
      <c r="AT109" s="189"/>
      <c r="AU109" s="189"/>
      <c r="AV109" s="189"/>
      <c r="AW109" s="189"/>
      <c r="AX109" s="189"/>
      <c r="AY109" s="189"/>
      <c r="AZ109" s="189"/>
      <c r="BA109" s="189"/>
      <c r="BB109" s="189"/>
      <c r="BC109" s="189"/>
      <c r="BD109" s="189"/>
      <c r="BE109" s="23"/>
      <c r="BF109" s="23"/>
    </row>
    <row r="110" spans="1:58" ht="19.5" customHeight="1">
      <c r="K110" s="7" t="s">
        <v>7</v>
      </c>
      <c r="L110" s="257" t="str">
        <f>IF($L$2="","",$L$2)</f>
        <v>令和</v>
      </c>
      <c r="M110" s="257"/>
      <c r="N110" s="230">
        <f>$N$2</f>
        <v>0</v>
      </c>
      <c r="O110" s="230"/>
      <c r="P110" s="230" t="s">
        <v>3</v>
      </c>
      <c r="Q110" s="230"/>
      <c r="R110" s="230">
        <f>$R$2</f>
        <v>0</v>
      </c>
      <c r="S110" s="230"/>
      <c r="T110" s="230" t="s">
        <v>33</v>
      </c>
      <c r="U110" s="230"/>
      <c r="V110" s="8" t="s">
        <v>10</v>
      </c>
      <c r="AM110" s="23"/>
      <c r="AN110" s="189"/>
      <c r="AO110" s="189"/>
      <c r="AP110" s="189"/>
      <c r="AQ110" s="189"/>
      <c r="AR110" s="189"/>
      <c r="AS110" s="189"/>
      <c r="AT110" s="189"/>
      <c r="AU110" s="189"/>
      <c r="AV110" s="189"/>
      <c r="AW110" s="189"/>
      <c r="AX110" s="178"/>
      <c r="AY110" s="178"/>
      <c r="AZ110" s="178"/>
      <c r="BA110" s="178"/>
      <c r="BB110" s="178"/>
      <c r="BC110" s="178"/>
      <c r="BD110" s="178"/>
      <c r="BE110" s="23"/>
      <c r="BF110" s="23"/>
    </row>
    <row r="111" spans="1:58" ht="14.25" customHeight="1">
      <c r="L111" s="225" t="s">
        <v>57</v>
      </c>
      <c r="M111" s="225"/>
      <c r="N111" s="225"/>
      <c r="O111" s="225"/>
      <c r="P111" s="225"/>
      <c r="Q111" s="254">
        <f>$Q$3</f>
        <v>0</v>
      </c>
      <c r="R111" s="254"/>
      <c r="S111" s="254"/>
      <c r="T111" s="254"/>
      <c r="U111" s="254"/>
      <c r="V111" s="254"/>
      <c r="W111" s="254"/>
      <c r="X111" s="254"/>
      <c r="Y111" s="254"/>
      <c r="Z111" s="254"/>
      <c r="AA111" s="254"/>
      <c r="AB111" s="254"/>
      <c r="AC111" s="254"/>
      <c r="AD111" s="254"/>
      <c r="AM111" s="23"/>
      <c r="AN111" s="189"/>
      <c r="AO111" s="189"/>
      <c r="AP111" s="189"/>
      <c r="AQ111" s="189"/>
      <c r="AR111" s="189"/>
      <c r="AS111" s="189"/>
      <c r="AT111" s="189"/>
      <c r="AU111" s="189"/>
      <c r="AV111" s="189"/>
      <c r="AW111" s="189"/>
      <c r="AX111" s="178"/>
      <c r="AY111" s="178"/>
      <c r="AZ111" s="178"/>
      <c r="BA111" s="178"/>
      <c r="BB111" s="178"/>
      <c r="BC111" s="178"/>
      <c r="BD111" s="178"/>
      <c r="BE111" s="23"/>
      <c r="BF111" s="23"/>
    </row>
    <row r="112" spans="1:58" ht="14.25" customHeight="1">
      <c r="L112" s="210" t="s">
        <v>91</v>
      </c>
      <c r="M112" s="210"/>
      <c r="N112" s="210"/>
      <c r="O112" s="210"/>
      <c r="P112" s="210"/>
      <c r="Q112" s="210">
        <f>$Q$4</f>
        <v>0</v>
      </c>
      <c r="R112" s="210"/>
      <c r="S112" s="210"/>
      <c r="T112" s="210"/>
      <c r="U112" s="210"/>
      <c r="V112" s="210"/>
      <c r="W112" s="210"/>
      <c r="X112" s="210"/>
      <c r="Y112" s="210"/>
      <c r="Z112" s="210"/>
      <c r="AA112" s="210"/>
      <c r="AB112" s="210"/>
      <c r="AC112" s="210"/>
      <c r="AD112" s="210"/>
      <c r="AM112" s="23"/>
      <c r="AN112" s="189"/>
      <c r="AO112" s="189"/>
      <c r="AP112" s="189"/>
      <c r="AQ112" s="189"/>
      <c r="AR112" s="189"/>
      <c r="AS112" s="189"/>
      <c r="AT112" s="189"/>
      <c r="AU112" s="189"/>
      <c r="AV112" s="189"/>
      <c r="AW112" s="189"/>
      <c r="AX112" s="178"/>
      <c r="AY112" s="178"/>
      <c r="AZ112" s="178"/>
      <c r="BA112" s="178"/>
      <c r="BB112" s="178"/>
      <c r="BC112" s="178"/>
      <c r="BD112" s="178"/>
      <c r="BE112" s="23"/>
      <c r="BF112" s="23"/>
    </row>
    <row r="113" spans="2:58" ht="14.25" customHeight="1">
      <c r="B113" s="69"/>
      <c r="C113" s="69"/>
      <c r="D113" s="69"/>
      <c r="E113" s="69"/>
      <c r="F113" s="69"/>
      <c r="G113" s="69"/>
      <c r="H113" s="69"/>
      <c r="I113" s="69"/>
      <c r="J113" s="69"/>
      <c r="K113" s="69"/>
      <c r="L113" s="249" t="s">
        <v>92</v>
      </c>
      <c r="M113" s="249"/>
      <c r="N113" s="249"/>
      <c r="O113" s="249"/>
      <c r="P113" s="249"/>
      <c r="Q113" s="255">
        <f>$Q$5</f>
        <v>0</v>
      </c>
      <c r="R113" s="255"/>
      <c r="S113" s="255"/>
      <c r="T113" s="255"/>
      <c r="U113" s="255"/>
      <c r="V113" s="255"/>
      <c r="W113" s="255"/>
      <c r="X113" s="255"/>
      <c r="Y113" s="255"/>
      <c r="Z113" s="255"/>
      <c r="AA113" s="255"/>
      <c r="AB113" s="255"/>
      <c r="AC113" s="255"/>
      <c r="AD113" s="58" t="s">
        <v>94</v>
      </c>
      <c r="AM113" s="23"/>
      <c r="AN113" s="56"/>
      <c r="AO113" s="56"/>
      <c r="AP113" s="56"/>
      <c r="AQ113" s="56"/>
      <c r="AR113" s="56"/>
      <c r="AS113" s="56"/>
      <c r="AT113" s="56"/>
      <c r="AU113" s="56"/>
      <c r="AV113" s="56"/>
      <c r="AW113" s="56"/>
      <c r="AX113" s="55"/>
      <c r="AY113" s="55"/>
      <c r="AZ113" s="55"/>
      <c r="BA113" s="55"/>
      <c r="BB113" s="55"/>
      <c r="BC113" s="55"/>
      <c r="BD113" s="55"/>
      <c r="BE113" s="23"/>
      <c r="BF113" s="23"/>
    </row>
    <row r="114" spans="2:58" ht="14.25" customHeight="1">
      <c r="B114" s="69"/>
      <c r="C114" s="69"/>
      <c r="D114" s="69"/>
      <c r="E114" s="69"/>
      <c r="F114" s="69"/>
      <c r="G114" s="69"/>
      <c r="H114" s="69"/>
      <c r="I114" s="69"/>
      <c r="J114" s="69"/>
      <c r="K114" s="69"/>
      <c r="L114" s="249" t="s">
        <v>48</v>
      </c>
      <c r="M114" s="249"/>
      <c r="N114" s="249"/>
      <c r="O114" s="249"/>
      <c r="P114" s="249"/>
      <c r="Q114" s="250">
        <f>$Q$6</f>
        <v>0</v>
      </c>
      <c r="R114" s="250"/>
      <c r="S114" s="250"/>
      <c r="T114" s="250"/>
      <c r="U114" s="250"/>
      <c r="V114" s="250"/>
      <c r="W114" s="250"/>
      <c r="X114" s="250"/>
      <c r="Y114" s="250"/>
      <c r="Z114" s="250"/>
      <c r="AA114" s="250"/>
      <c r="AB114" s="250"/>
      <c r="AC114" s="250"/>
      <c r="AD114" s="250"/>
      <c r="AM114" s="23"/>
      <c r="AN114" s="56"/>
      <c r="AO114" s="56"/>
      <c r="AP114" s="56"/>
      <c r="AQ114" s="56"/>
      <c r="AR114" s="56"/>
      <c r="AS114" s="56"/>
      <c r="AT114" s="56"/>
      <c r="AU114" s="56"/>
      <c r="AV114" s="56"/>
      <c r="AW114" s="56"/>
      <c r="AX114" s="55"/>
      <c r="AY114" s="55"/>
      <c r="AZ114" s="55"/>
      <c r="BA114" s="55"/>
      <c r="BB114" s="55"/>
      <c r="BC114" s="55"/>
      <c r="BD114" s="55"/>
      <c r="BE114" s="23"/>
      <c r="BF114" s="23"/>
    </row>
    <row r="115" spans="2:58" ht="14.25" customHeight="1">
      <c r="B115" s="69" t="s">
        <v>90</v>
      </c>
      <c r="C115" s="69"/>
      <c r="D115" s="69"/>
      <c r="E115" s="69"/>
      <c r="F115" s="69"/>
      <c r="G115" s="69"/>
      <c r="H115" s="69"/>
      <c r="I115" s="69"/>
      <c r="J115" s="69"/>
      <c r="K115" s="69"/>
      <c r="L115" s="69"/>
      <c r="M115" s="69"/>
      <c r="N115" s="57"/>
      <c r="O115" s="57"/>
      <c r="P115" s="69"/>
      <c r="Q115" s="69"/>
      <c r="R115" s="69"/>
      <c r="S115" s="69"/>
      <c r="T115" s="70"/>
      <c r="U115" s="70"/>
      <c r="V115" s="70"/>
      <c r="W115" s="70"/>
      <c r="X115" s="70"/>
      <c r="Y115" s="58"/>
      <c r="Z115" s="58"/>
      <c r="AA115" s="58"/>
      <c r="AB115" s="58"/>
      <c r="AC115" s="58"/>
      <c r="AD115" s="58"/>
      <c r="AE115" s="58"/>
      <c r="AF115" s="58"/>
      <c r="AG115" s="58"/>
      <c r="AH115" s="58"/>
      <c r="AI115" s="58"/>
      <c r="AJ115" s="58"/>
      <c r="AM115" s="23"/>
      <c r="AN115" s="56"/>
      <c r="AO115" s="56"/>
      <c r="AP115" s="56"/>
      <c r="AQ115" s="56"/>
      <c r="AR115" s="56"/>
      <c r="AS115" s="56"/>
      <c r="AT115" s="56"/>
      <c r="AU115" s="56"/>
      <c r="AV115" s="56"/>
      <c r="AW115" s="56"/>
      <c r="AX115" s="55"/>
      <c r="AY115" s="55"/>
      <c r="AZ115" s="55"/>
      <c r="BA115" s="55"/>
      <c r="BB115" s="55"/>
      <c r="BC115" s="55"/>
      <c r="BD115" s="55"/>
      <c r="BE115" s="23"/>
      <c r="BF115" s="23"/>
    </row>
    <row r="116" spans="2:58" ht="15" customHeight="1">
      <c r="B116" s="251" t="s">
        <v>95</v>
      </c>
      <c r="C116" s="251"/>
      <c r="D116" s="251"/>
      <c r="E116" s="251"/>
      <c r="F116" s="251"/>
      <c r="G116" s="251"/>
      <c r="H116" s="249" t="s">
        <v>96</v>
      </c>
      <c r="I116" s="249"/>
      <c r="J116" s="249"/>
      <c r="K116" s="249"/>
      <c r="L116" s="249"/>
      <c r="M116" s="69"/>
      <c r="N116" s="252" t="str">
        <f>$N$8</f>
        <v>午前○時</v>
      </c>
      <c r="O116" s="252"/>
      <c r="P116" s="252"/>
      <c r="Q116" s="252"/>
      <c r="R116" s="69" t="s">
        <v>81</v>
      </c>
      <c r="S116" s="252" t="str">
        <f>$S$8</f>
        <v>午後○時</v>
      </c>
      <c r="T116" s="252"/>
      <c r="U116" s="252"/>
      <c r="V116" s="252"/>
      <c r="W116" s="69"/>
      <c r="X116" s="69"/>
      <c r="Y116" s="69"/>
      <c r="Z116" s="69"/>
      <c r="AA116" s="69"/>
      <c r="AB116" s="69"/>
      <c r="AC116" s="69"/>
      <c r="AD116" s="69"/>
      <c r="AI116" s="58"/>
    </row>
    <row r="117" spans="2:58" ht="15" customHeight="1">
      <c r="B117" s="251" t="s">
        <v>98</v>
      </c>
      <c r="C117" s="251"/>
      <c r="D117" s="251"/>
      <c r="E117" s="251"/>
      <c r="F117" s="251"/>
      <c r="G117" s="251"/>
      <c r="H117" s="251"/>
      <c r="I117" s="251"/>
      <c r="J117" s="251"/>
      <c r="K117" s="251"/>
      <c r="L117" s="251"/>
      <c r="M117" s="251"/>
      <c r="N117" s="251"/>
      <c r="O117" s="29"/>
      <c r="P117" s="30"/>
      <c r="Q117" s="30"/>
      <c r="R117" s="30"/>
      <c r="S117" s="69"/>
      <c r="T117" s="69"/>
      <c r="U117" s="69"/>
      <c r="V117" s="69"/>
      <c r="W117" s="69"/>
      <c r="X117" s="69"/>
      <c r="Y117" s="69"/>
      <c r="Z117" s="69"/>
      <c r="AA117" s="69"/>
      <c r="AB117" s="69"/>
      <c r="AC117" s="69"/>
      <c r="AD117" s="69"/>
    </row>
    <row r="118" spans="2:58" ht="15" customHeight="1">
      <c r="B118" s="249" t="s">
        <v>44</v>
      </c>
      <c r="C118" s="249"/>
      <c r="D118" s="249"/>
      <c r="E118" s="249"/>
      <c r="F118" s="249"/>
      <c r="G118" s="210" t="s">
        <v>178</v>
      </c>
      <c r="H118" s="210"/>
      <c r="I118" s="210"/>
      <c r="J118" s="210"/>
      <c r="K118" s="253">
        <f>$K$10</f>
        <v>0</v>
      </c>
      <c r="L118" s="253"/>
      <c r="M118" s="253"/>
      <c r="N118" s="253"/>
      <c r="O118" s="69" t="s">
        <v>22</v>
      </c>
      <c r="P118" s="69"/>
      <c r="Q118" s="69"/>
      <c r="R118" s="69"/>
      <c r="S118" s="69"/>
      <c r="T118" s="69"/>
      <c r="U118" s="69"/>
      <c r="V118" s="69"/>
      <c r="W118" s="69"/>
      <c r="X118" s="69"/>
      <c r="Y118" s="69"/>
      <c r="Z118" s="69"/>
      <c r="AA118" s="69"/>
      <c r="AB118" s="69"/>
      <c r="AC118" s="69"/>
      <c r="AD118" s="69"/>
    </row>
    <row r="119" spans="2:58" ht="13.5" customHeight="1">
      <c r="B119" s="207" t="s">
        <v>36</v>
      </c>
      <c r="C119" s="212"/>
      <c r="D119" s="246" t="s">
        <v>11</v>
      </c>
      <c r="E119" s="247"/>
      <c r="F119" s="247"/>
      <c r="G119" s="247"/>
      <c r="H119" s="247"/>
      <c r="I119" s="247"/>
      <c r="J119" s="247"/>
      <c r="K119" s="248"/>
      <c r="L119" s="207" t="s">
        <v>58</v>
      </c>
      <c r="M119" s="208"/>
      <c r="N119" s="208"/>
      <c r="O119" s="208"/>
      <c r="P119" s="212"/>
      <c r="Q119" s="214" t="s">
        <v>74</v>
      </c>
      <c r="R119" s="215"/>
      <c r="S119" s="215"/>
      <c r="T119" s="215"/>
      <c r="U119" s="215"/>
      <c r="V119" s="215"/>
      <c r="W119" s="216"/>
      <c r="X119" s="214" t="s">
        <v>75</v>
      </c>
      <c r="Y119" s="215"/>
      <c r="Z119" s="215"/>
      <c r="AA119" s="215"/>
      <c r="AB119" s="215"/>
      <c r="AC119" s="215"/>
      <c r="AD119" s="216"/>
      <c r="AI119" s="39"/>
    </row>
    <row r="120" spans="2:58">
      <c r="B120" s="188"/>
      <c r="C120" s="191"/>
      <c r="D120" s="188" t="s">
        <v>37</v>
      </c>
      <c r="E120" s="189"/>
      <c r="F120" s="189"/>
      <c r="G120" s="189"/>
      <c r="H120" s="189"/>
      <c r="I120" s="189"/>
      <c r="J120" s="189"/>
      <c r="K120" s="191"/>
      <c r="L120" s="188"/>
      <c r="M120" s="189"/>
      <c r="N120" s="189"/>
      <c r="O120" s="189"/>
      <c r="P120" s="191"/>
      <c r="Q120" s="217"/>
      <c r="R120" s="218"/>
      <c r="S120" s="218"/>
      <c r="T120" s="218"/>
      <c r="U120" s="218"/>
      <c r="V120" s="218"/>
      <c r="W120" s="219"/>
      <c r="X120" s="217"/>
      <c r="Y120" s="218"/>
      <c r="Z120" s="218"/>
      <c r="AA120" s="218"/>
      <c r="AB120" s="218"/>
      <c r="AC120" s="218"/>
      <c r="AD120" s="219"/>
      <c r="AI120" s="39"/>
      <c r="AJ120" s="39"/>
    </row>
    <row r="121" spans="2:58">
      <c r="B121" s="192"/>
      <c r="C121" s="195"/>
      <c r="D121" s="192"/>
      <c r="E121" s="176"/>
      <c r="F121" s="176"/>
      <c r="G121" s="176"/>
      <c r="H121" s="176"/>
      <c r="I121" s="176"/>
      <c r="J121" s="176"/>
      <c r="K121" s="195"/>
      <c r="L121" s="192"/>
      <c r="M121" s="176"/>
      <c r="N121" s="176"/>
      <c r="O121" s="176"/>
      <c r="P121" s="195"/>
      <c r="Q121" s="222" t="s">
        <v>103</v>
      </c>
      <c r="R121" s="223"/>
      <c r="S121" s="223"/>
      <c r="T121" s="223"/>
      <c r="U121" s="223"/>
      <c r="V121" s="223"/>
      <c r="W121" s="223"/>
      <c r="X121" s="223"/>
      <c r="Y121" s="223"/>
      <c r="Z121" s="223"/>
      <c r="AA121" s="223"/>
      <c r="AB121" s="223"/>
      <c r="AC121" s="223"/>
      <c r="AD121" s="224"/>
    </row>
    <row r="122" spans="2:58">
      <c r="B122" s="188">
        <v>41</v>
      </c>
      <c r="C122" s="191"/>
      <c r="D122" s="234"/>
      <c r="E122" s="235"/>
      <c r="F122" s="235"/>
      <c r="G122" s="235"/>
      <c r="H122" s="235"/>
      <c r="I122" s="235"/>
      <c r="J122" s="235"/>
      <c r="K122" s="236"/>
      <c r="L122" s="237" t="str">
        <f>IF(D123="","",$G$10)</f>
        <v/>
      </c>
      <c r="M122" s="238"/>
      <c r="N122" s="238"/>
      <c r="O122" s="238"/>
      <c r="P122" s="239"/>
      <c r="Q122" s="180" t="str">
        <f>IF(D123="","",$K$10)</f>
        <v/>
      </c>
      <c r="R122" s="181"/>
      <c r="S122" s="181"/>
      <c r="T122" s="181"/>
      <c r="U122" s="181"/>
      <c r="V122" s="181"/>
      <c r="W122" s="16" t="s">
        <v>22</v>
      </c>
      <c r="X122" s="180" t="str">
        <f>IF(OR(D123="",$Q$6=""),"",VLOOKUP($Q$6,$AN$2:$BD$4,11,0))</f>
        <v/>
      </c>
      <c r="Y122" s="181"/>
      <c r="Z122" s="181"/>
      <c r="AA122" s="181"/>
      <c r="AB122" s="181"/>
      <c r="AC122" s="181"/>
      <c r="AD122" s="71" t="s">
        <v>22</v>
      </c>
    </row>
    <row r="123" spans="2:58" ht="18.75" customHeight="1">
      <c r="B123" s="192"/>
      <c r="C123" s="195"/>
      <c r="D123" s="242"/>
      <c r="E123" s="243"/>
      <c r="F123" s="243"/>
      <c r="G123" s="243"/>
      <c r="H123" s="243"/>
      <c r="I123" s="243"/>
      <c r="J123" s="243"/>
      <c r="K123" s="244"/>
      <c r="L123" s="240"/>
      <c r="M123" s="209"/>
      <c r="N123" s="209"/>
      <c r="O123" s="209"/>
      <c r="P123" s="241"/>
      <c r="Q123" s="177" t="str">
        <f>IF(D123="","",MIN(Q122,X122))</f>
        <v/>
      </c>
      <c r="R123" s="178"/>
      <c r="S123" s="178"/>
      <c r="T123" s="178"/>
      <c r="U123" s="178"/>
      <c r="V123" s="178"/>
      <c r="W123" s="178"/>
      <c r="X123" s="178"/>
      <c r="Y123" s="178"/>
      <c r="Z123" s="178"/>
      <c r="AA123" s="178"/>
      <c r="AB123" s="178"/>
      <c r="AC123" s="178"/>
      <c r="AD123" s="72" t="s">
        <v>22</v>
      </c>
    </row>
    <row r="124" spans="2:58">
      <c r="B124" s="207">
        <f>B122+1</f>
        <v>42</v>
      </c>
      <c r="C124" s="212"/>
      <c r="D124" s="234"/>
      <c r="E124" s="235"/>
      <c r="F124" s="235"/>
      <c r="G124" s="235"/>
      <c r="H124" s="235"/>
      <c r="I124" s="235"/>
      <c r="J124" s="235"/>
      <c r="K124" s="236"/>
      <c r="L124" s="237" t="str">
        <f>IF(D125="","",$G$10)</f>
        <v/>
      </c>
      <c r="M124" s="238"/>
      <c r="N124" s="238"/>
      <c r="O124" s="238"/>
      <c r="P124" s="239"/>
      <c r="Q124" s="180" t="str">
        <f>IF(D125="","",$K$10)</f>
        <v/>
      </c>
      <c r="R124" s="181"/>
      <c r="S124" s="181"/>
      <c r="T124" s="181"/>
      <c r="U124" s="181"/>
      <c r="V124" s="181"/>
      <c r="W124" s="16" t="s">
        <v>22</v>
      </c>
      <c r="X124" s="180" t="str">
        <f>IF(OR(D125="",$Q$6=""),"",VLOOKUP($Q$6,$AN$2:$BD$4,11,0))</f>
        <v/>
      </c>
      <c r="Y124" s="181"/>
      <c r="Z124" s="181"/>
      <c r="AA124" s="181"/>
      <c r="AB124" s="181"/>
      <c r="AC124" s="181"/>
      <c r="AD124" s="71" t="s">
        <v>22</v>
      </c>
    </row>
    <row r="125" spans="2:58" ht="18.75" customHeight="1">
      <c r="B125" s="192"/>
      <c r="C125" s="195"/>
      <c r="D125" s="242"/>
      <c r="E125" s="243"/>
      <c r="F125" s="243"/>
      <c r="G125" s="243"/>
      <c r="H125" s="243"/>
      <c r="I125" s="243"/>
      <c r="J125" s="243"/>
      <c r="K125" s="244"/>
      <c r="L125" s="240"/>
      <c r="M125" s="209"/>
      <c r="N125" s="209"/>
      <c r="O125" s="209"/>
      <c r="P125" s="241"/>
      <c r="Q125" s="177" t="str">
        <f>IF(D125="","",MIN(Q124,X124))</f>
        <v/>
      </c>
      <c r="R125" s="178"/>
      <c r="S125" s="178"/>
      <c r="T125" s="178"/>
      <c r="U125" s="178"/>
      <c r="V125" s="178"/>
      <c r="W125" s="178"/>
      <c r="X125" s="178"/>
      <c r="Y125" s="178"/>
      <c r="Z125" s="178"/>
      <c r="AA125" s="178"/>
      <c r="AB125" s="178"/>
      <c r="AC125" s="178"/>
      <c r="AD125" s="72" t="s">
        <v>22</v>
      </c>
    </row>
    <row r="126" spans="2:58">
      <c r="B126" s="207">
        <f>B124+1</f>
        <v>43</v>
      </c>
      <c r="C126" s="212"/>
      <c r="D126" s="234"/>
      <c r="E126" s="235"/>
      <c r="F126" s="235"/>
      <c r="G126" s="235"/>
      <c r="H126" s="235"/>
      <c r="I126" s="235"/>
      <c r="J126" s="235"/>
      <c r="K126" s="236"/>
      <c r="L126" s="237" t="str">
        <f>IF(D127="","",$G$10)</f>
        <v/>
      </c>
      <c r="M126" s="238"/>
      <c r="N126" s="238"/>
      <c r="O126" s="238"/>
      <c r="P126" s="239"/>
      <c r="Q126" s="180" t="str">
        <f>IF(D127="","",$K$10)</f>
        <v/>
      </c>
      <c r="R126" s="181"/>
      <c r="S126" s="181"/>
      <c r="T126" s="181"/>
      <c r="U126" s="181"/>
      <c r="V126" s="181"/>
      <c r="W126" s="16" t="s">
        <v>22</v>
      </c>
      <c r="X126" s="180" t="str">
        <f>IF(OR(D127="",$Q$6=""),"",VLOOKUP($Q$6,$AN$2:$BD$4,11,0))</f>
        <v/>
      </c>
      <c r="Y126" s="181"/>
      <c r="Z126" s="181"/>
      <c r="AA126" s="181"/>
      <c r="AB126" s="181"/>
      <c r="AC126" s="181"/>
      <c r="AD126" s="71" t="s">
        <v>22</v>
      </c>
    </row>
    <row r="127" spans="2:58" ht="18.75" customHeight="1">
      <c r="B127" s="192"/>
      <c r="C127" s="195"/>
      <c r="D127" s="242"/>
      <c r="E127" s="243"/>
      <c r="F127" s="243"/>
      <c r="G127" s="243"/>
      <c r="H127" s="243"/>
      <c r="I127" s="243"/>
      <c r="J127" s="243"/>
      <c r="K127" s="244"/>
      <c r="L127" s="240"/>
      <c r="M127" s="209"/>
      <c r="N127" s="209"/>
      <c r="O127" s="209"/>
      <c r="P127" s="241"/>
      <c r="Q127" s="177" t="str">
        <f>IF(D127="","",MIN(Q126,X126))</f>
        <v/>
      </c>
      <c r="R127" s="178"/>
      <c r="S127" s="178"/>
      <c r="T127" s="178"/>
      <c r="U127" s="178"/>
      <c r="V127" s="178"/>
      <c r="W127" s="178"/>
      <c r="X127" s="178"/>
      <c r="Y127" s="178"/>
      <c r="Z127" s="178"/>
      <c r="AA127" s="178"/>
      <c r="AB127" s="178"/>
      <c r="AC127" s="178"/>
      <c r="AD127" s="72" t="s">
        <v>22</v>
      </c>
    </row>
    <row r="128" spans="2:58">
      <c r="B128" s="207">
        <f>B126+1</f>
        <v>44</v>
      </c>
      <c r="C128" s="212"/>
      <c r="D128" s="234"/>
      <c r="E128" s="235"/>
      <c r="F128" s="235"/>
      <c r="G128" s="235"/>
      <c r="H128" s="235"/>
      <c r="I128" s="235"/>
      <c r="J128" s="235"/>
      <c r="K128" s="236"/>
      <c r="L128" s="237" t="str">
        <f>IF(D129="","",$G$10)</f>
        <v/>
      </c>
      <c r="M128" s="238"/>
      <c r="N128" s="238"/>
      <c r="O128" s="238"/>
      <c r="P128" s="239"/>
      <c r="Q128" s="180" t="str">
        <f>IF(D129="","",$K$10)</f>
        <v/>
      </c>
      <c r="R128" s="181"/>
      <c r="S128" s="181"/>
      <c r="T128" s="181"/>
      <c r="U128" s="181"/>
      <c r="V128" s="181"/>
      <c r="W128" s="16" t="s">
        <v>22</v>
      </c>
      <c r="X128" s="180" t="str">
        <f>IF(OR(D129="",$Q$6=""),"",VLOOKUP($Q$6,$AN$2:$BD$4,11,0))</f>
        <v/>
      </c>
      <c r="Y128" s="181"/>
      <c r="Z128" s="181"/>
      <c r="AA128" s="181"/>
      <c r="AB128" s="181"/>
      <c r="AC128" s="181"/>
      <c r="AD128" s="71" t="s">
        <v>22</v>
      </c>
    </row>
    <row r="129" spans="2:30" ht="18.75" customHeight="1">
      <c r="B129" s="192"/>
      <c r="C129" s="195"/>
      <c r="D129" s="242"/>
      <c r="E129" s="243"/>
      <c r="F129" s="243"/>
      <c r="G129" s="243"/>
      <c r="H129" s="243"/>
      <c r="I129" s="243"/>
      <c r="J129" s="243"/>
      <c r="K129" s="244"/>
      <c r="L129" s="240"/>
      <c r="M129" s="209"/>
      <c r="N129" s="209"/>
      <c r="O129" s="209"/>
      <c r="P129" s="241"/>
      <c r="Q129" s="177" t="str">
        <f>IF(D129="","",MIN(Q128,X128))</f>
        <v/>
      </c>
      <c r="R129" s="178"/>
      <c r="S129" s="178"/>
      <c r="T129" s="178"/>
      <c r="U129" s="178"/>
      <c r="V129" s="178"/>
      <c r="W129" s="178"/>
      <c r="X129" s="178"/>
      <c r="Y129" s="178"/>
      <c r="Z129" s="178"/>
      <c r="AA129" s="178"/>
      <c r="AB129" s="178"/>
      <c r="AC129" s="178"/>
      <c r="AD129" s="72" t="s">
        <v>22</v>
      </c>
    </row>
    <row r="130" spans="2:30">
      <c r="B130" s="207">
        <f>B128+1</f>
        <v>45</v>
      </c>
      <c r="C130" s="212"/>
      <c r="D130" s="234"/>
      <c r="E130" s="235"/>
      <c r="F130" s="235"/>
      <c r="G130" s="235"/>
      <c r="H130" s="235"/>
      <c r="I130" s="235"/>
      <c r="J130" s="235"/>
      <c r="K130" s="236"/>
      <c r="L130" s="237" t="str">
        <f>IF(D131="","",$G$10)</f>
        <v/>
      </c>
      <c r="M130" s="238"/>
      <c r="N130" s="238"/>
      <c r="O130" s="238"/>
      <c r="P130" s="239"/>
      <c r="Q130" s="180" t="str">
        <f>IF(D131="","",$K$10)</f>
        <v/>
      </c>
      <c r="R130" s="181"/>
      <c r="S130" s="181"/>
      <c r="T130" s="181"/>
      <c r="U130" s="181"/>
      <c r="V130" s="181"/>
      <c r="W130" s="16" t="s">
        <v>22</v>
      </c>
      <c r="X130" s="180" t="str">
        <f>IF(OR(D131="",$Q$6=""),"",VLOOKUP($Q$6,$AN$2:$BD$4,11,0))</f>
        <v/>
      </c>
      <c r="Y130" s="181"/>
      <c r="Z130" s="181"/>
      <c r="AA130" s="181"/>
      <c r="AB130" s="181"/>
      <c r="AC130" s="181"/>
      <c r="AD130" s="71" t="s">
        <v>22</v>
      </c>
    </row>
    <row r="131" spans="2:30" ht="18.75" customHeight="1">
      <c r="B131" s="192"/>
      <c r="C131" s="195"/>
      <c r="D131" s="242"/>
      <c r="E131" s="243"/>
      <c r="F131" s="243"/>
      <c r="G131" s="243"/>
      <c r="H131" s="243"/>
      <c r="I131" s="243"/>
      <c r="J131" s="243"/>
      <c r="K131" s="244"/>
      <c r="L131" s="240"/>
      <c r="M131" s="209"/>
      <c r="N131" s="209"/>
      <c r="O131" s="209"/>
      <c r="P131" s="241"/>
      <c r="Q131" s="177" t="str">
        <f>IF(D131="","",MIN(Q130,X130))</f>
        <v/>
      </c>
      <c r="R131" s="178"/>
      <c r="S131" s="178"/>
      <c r="T131" s="178"/>
      <c r="U131" s="178"/>
      <c r="V131" s="178"/>
      <c r="W131" s="178"/>
      <c r="X131" s="178"/>
      <c r="Y131" s="178"/>
      <c r="Z131" s="178"/>
      <c r="AA131" s="178"/>
      <c r="AB131" s="178"/>
      <c r="AC131" s="178"/>
      <c r="AD131" s="72" t="s">
        <v>22</v>
      </c>
    </row>
    <row r="132" spans="2:30">
      <c r="B132" s="207">
        <f>B130+1</f>
        <v>46</v>
      </c>
      <c r="C132" s="212"/>
      <c r="D132" s="234"/>
      <c r="E132" s="235"/>
      <c r="F132" s="235"/>
      <c r="G132" s="235"/>
      <c r="H132" s="235"/>
      <c r="I132" s="235"/>
      <c r="J132" s="235"/>
      <c r="K132" s="236"/>
      <c r="L132" s="237" t="str">
        <f>IF(D133="","",$G$10)</f>
        <v/>
      </c>
      <c r="M132" s="238"/>
      <c r="N132" s="238"/>
      <c r="O132" s="238"/>
      <c r="P132" s="239"/>
      <c r="Q132" s="180" t="str">
        <f>IF(D133="","",$K$10)</f>
        <v/>
      </c>
      <c r="R132" s="181"/>
      <c r="S132" s="181"/>
      <c r="T132" s="181"/>
      <c r="U132" s="181"/>
      <c r="V132" s="181"/>
      <c r="W132" s="16" t="s">
        <v>22</v>
      </c>
      <c r="X132" s="180" t="str">
        <f>IF(OR(D133="",$Q$6=""),"",VLOOKUP($Q$6,$AN$2:$BD$4,11,0))</f>
        <v/>
      </c>
      <c r="Y132" s="181"/>
      <c r="Z132" s="181"/>
      <c r="AA132" s="181"/>
      <c r="AB132" s="181"/>
      <c r="AC132" s="181"/>
      <c r="AD132" s="71" t="s">
        <v>22</v>
      </c>
    </row>
    <row r="133" spans="2:30" ht="18.75" customHeight="1">
      <c r="B133" s="192"/>
      <c r="C133" s="195"/>
      <c r="D133" s="242"/>
      <c r="E133" s="243"/>
      <c r="F133" s="243"/>
      <c r="G133" s="243"/>
      <c r="H133" s="243"/>
      <c r="I133" s="243"/>
      <c r="J133" s="243"/>
      <c r="K133" s="244"/>
      <c r="L133" s="240"/>
      <c r="M133" s="209"/>
      <c r="N133" s="209"/>
      <c r="O133" s="209"/>
      <c r="P133" s="241"/>
      <c r="Q133" s="177" t="str">
        <f>IF(D133="","",MIN(Q132,X132))</f>
        <v/>
      </c>
      <c r="R133" s="178"/>
      <c r="S133" s="178"/>
      <c r="T133" s="178"/>
      <c r="U133" s="178"/>
      <c r="V133" s="178"/>
      <c r="W133" s="178"/>
      <c r="X133" s="178"/>
      <c r="Y133" s="178"/>
      <c r="Z133" s="178"/>
      <c r="AA133" s="178"/>
      <c r="AB133" s="178"/>
      <c r="AC133" s="178"/>
      <c r="AD133" s="72" t="s">
        <v>22</v>
      </c>
    </row>
    <row r="134" spans="2:30">
      <c r="B134" s="207">
        <f>B132+1</f>
        <v>47</v>
      </c>
      <c r="C134" s="212"/>
      <c r="D134" s="234"/>
      <c r="E134" s="235"/>
      <c r="F134" s="235"/>
      <c r="G134" s="235"/>
      <c r="H134" s="235"/>
      <c r="I134" s="235"/>
      <c r="J134" s="235"/>
      <c r="K134" s="236"/>
      <c r="L134" s="237" t="str">
        <f>IF(D135="","",$G$10)</f>
        <v/>
      </c>
      <c r="M134" s="238"/>
      <c r="N134" s="238"/>
      <c r="O134" s="238"/>
      <c r="P134" s="239"/>
      <c r="Q134" s="180" t="str">
        <f>IF(D135="","",$K$10)</f>
        <v/>
      </c>
      <c r="R134" s="181"/>
      <c r="S134" s="181"/>
      <c r="T134" s="181"/>
      <c r="U134" s="181"/>
      <c r="V134" s="181"/>
      <c r="W134" s="16" t="s">
        <v>22</v>
      </c>
      <c r="X134" s="180" t="str">
        <f>IF(OR(D135="",$Q$6=""),"",VLOOKUP($Q$6,$AN$2:$BD$4,11,0))</f>
        <v/>
      </c>
      <c r="Y134" s="181"/>
      <c r="Z134" s="181"/>
      <c r="AA134" s="181"/>
      <c r="AB134" s="181"/>
      <c r="AC134" s="181"/>
      <c r="AD134" s="71" t="s">
        <v>22</v>
      </c>
    </row>
    <row r="135" spans="2:30" ht="18.75" customHeight="1">
      <c r="B135" s="192"/>
      <c r="C135" s="195"/>
      <c r="D135" s="242"/>
      <c r="E135" s="243"/>
      <c r="F135" s="243"/>
      <c r="G135" s="243"/>
      <c r="H135" s="243"/>
      <c r="I135" s="243"/>
      <c r="J135" s="243"/>
      <c r="K135" s="244"/>
      <c r="L135" s="240"/>
      <c r="M135" s="209"/>
      <c r="N135" s="209"/>
      <c r="O135" s="209"/>
      <c r="P135" s="241"/>
      <c r="Q135" s="177" t="str">
        <f>IF(D135="","",MIN(Q134,X134))</f>
        <v/>
      </c>
      <c r="R135" s="178"/>
      <c r="S135" s="178"/>
      <c r="T135" s="178"/>
      <c r="U135" s="178"/>
      <c r="V135" s="178"/>
      <c r="W135" s="178"/>
      <c r="X135" s="178"/>
      <c r="Y135" s="178"/>
      <c r="Z135" s="178"/>
      <c r="AA135" s="178"/>
      <c r="AB135" s="178"/>
      <c r="AC135" s="178"/>
      <c r="AD135" s="72" t="s">
        <v>22</v>
      </c>
    </row>
    <row r="136" spans="2:30">
      <c r="B136" s="207">
        <f>B134+1</f>
        <v>48</v>
      </c>
      <c r="C136" s="212"/>
      <c r="D136" s="234"/>
      <c r="E136" s="235"/>
      <c r="F136" s="235"/>
      <c r="G136" s="235"/>
      <c r="H136" s="235"/>
      <c r="I136" s="235"/>
      <c r="J136" s="235"/>
      <c r="K136" s="236"/>
      <c r="L136" s="237" t="str">
        <f>IF(D137="","",$G$10)</f>
        <v/>
      </c>
      <c r="M136" s="238"/>
      <c r="N136" s="238"/>
      <c r="O136" s="238"/>
      <c r="P136" s="239"/>
      <c r="Q136" s="180" t="str">
        <f>IF(D137="","",$K$10)</f>
        <v/>
      </c>
      <c r="R136" s="181"/>
      <c r="S136" s="181"/>
      <c r="T136" s="181"/>
      <c r="U136" s="181"/>
      <c r="V136" s="181"/>
      <c r="W136" s="16" t="s">
        <v>22</v>
      </c>
      <c r="X136" s="180" t="str">
        <f>IF(OR(D137="",$Q$6=""),"",VLOOKUP($Q$6,$AN$2:$BD$4,11,0))</f>
        <v/>
      </c>
      <c r="Y136" s="181"/>
      <c r="Z136" s="181"/>
      <c r="AA136" s="181"/>
      <c r="AB136" s="181"/>
      <c r="AC136" s="181"/>
      <c r="AD136" s="71" t="s">
        <v>22</v>
      </c>
    </row>
    <row r="137" spans="2:30" ht="18.75" customHeight="1">
      <c r="B137" s="192"/>
      <c r="C137" s="195"/>
      <c r="D137" s="242"/>
      <c r="E137" s="243"/>
      <c r="F137" s="243"/>
      <c r="G137" s="243"/>
      <c r="H137" s="243"/>
      <c r="I137" s="243"/>
      <c r="J137" s="243"/>
      <c r="K137" s="244"/>
      <c r="L137" s="240"/>
      <c r="M137" s="209"/>
      <c r="N137" s="209"/>
      <c r="O137" s="209"/>
      <c r="P137" s="241"/>
      <c r="Q137" s="177" t="str">
        <f>IF(D137="","",MIN(Q136,X136))</f>
        <v/>
      </c>
      <c r="R137" s="178"/>
      <c r="S137" s="178"/>
      <c r="T137" s="178"/>
      <c r="U137" s="178"/>
      <c r="V137" s="178"/>
      <c r="W137" s="178"/>
      <c r="X137" s="178"/>
      <c r="Y137" s="178"/>
      <c r="Z137" s="178"/>
      <c r="AA137" s="178"/>
      <c r="AB137" s="178"/>
      <c r="AC137" s="178"/>
      <c r="AD137" s="72" t="s">
        <v>22</v>
      </c>
    </row>
    <row r="138" spans="2:30">
      <c r="B138" s="207">
        <f>B136+1</f>
        <v>49</v>
      </c>
      <c r="C138" s="212"/>
      <c r="D138" s="234"/>
      <c r="E138" s="235"/>
      <c r="F138" s="235"/>
      <c r="G138" s="235"/>
      <c r="H138" s="235"/>
      <c r="I138" s="235"/>
      <c r="J138" s="235"/>
      <c r="K138" s="236"/>
      <c r="L138" s="237" t="str">
        <f>IF(D139="","",$G$10)</f>
        <v/>
      </c>
      <c r="M138" s="238"/>
      <c r="N138" s="238"/>
      <c r="O138" s="238"/>
      <c r="P138" s="239"/>
      <c r="Q138" s="180" t="str">
        <f>IF(D139="","",$K$10)</f>
        <v/>
      </c>
      <c r="R138" s="181"/>
      <c r="S138" s="181"/>
      <c r="T138" s="181"/>
      <c r="U138" s="181"/>
      <c r="V138" s="181"/>
      <c r="W138" s="16" t="s">
        <v>22</v>
      </c>
      <c r="X138" s="180" t="str">
        <f>IF(OR(D139="",$Q$6=""),"",VLOOKUP($Q$6,$AN$2:$BD$4,11,0))</f>
        <v/>
      </c>
      <c r="Y138" s="181"/>
      <c r="Z138" s="181"/>
      <c r="AA138" s="181"/>
      <c r="AB138" s="181"/>
      <c r="AC138" s="181"/>
      <c r="AD138" s="71" t="s">
        <v>22</v>
      </c>
    </row>
    <row r="139" spans="2:30" ht="18.75" customHeight="1">
      <c r="B139" s="192"/>
      <c r="C139" s="195"/>
      <c r="D139" s="242"/>
      <c r="E139" s="243"/>
      <c r="F139" s="243"/>
      <c r="G139" s="243"/>
      <c r="H139" s="243"/>
      <c r="I139" s="243"/>
      <c r="J139" s="243"/>
      <c r="K139" s="244"/>
      <c r="L139" s="240"/>
      <c r="M139" s="209"/>
      <c r="N139" s="209"/>
      <c r="O139" s="209"/>
      <c r="P139" s="241"/>
      <c r="Q139" s="177" t="str">
        <f>IF(D139="","",MIN(Q138,X138))</f>
        <v/>
      </c>
      <c r="R139" s="178"/>
      <c r="S139" s="178"/>
      <c r="T139" s="178"/>
      <c r="U139" s="178"/>
      <c r="V139" s="178"/>
      <c r="W139" s="178"/>
      <c r="X139" s="178"/>
      <c r="Y139" s="178"/>
      <c r="Z139" s="178"/>
      <c r="AA139" s="178"/>
      <c r="AB139" s="178"/>
      <c r="AC139" s="178"/>
      <c r="AD139" s="72" t="s">
        <v>22</v>
      </c>
    </row>
    <row r="140" spans="2:30">
      <c r="B140" s="207">
        <f>B138+1</f>
        <v>50</v>
      </c>
      <c r="C140" s="212"/>
      <c r="D140" s="234"/>
      <c r="E140" s="235"/>
      <c r="F140" s="235"/>
      <c r="G140" s="235"/>
      <c r="H140" s="235"/>
      <c r="I140" s="235"/>
      <c r="J140" s="235"/>
      <c r="K140" s="236"/>
      <c r="L140" s="237" t="str">
        <f>IF(D141="","",$G$10)</f>
        <v/>
      </c>
      <c r="M140" s="238"/>
      <c r="N140" s="238"/>
      <c r="O140" s="238"/>
      <c r="P140" s="239"/>
      <c r="Q140" s="180" t="str">
        <f>IF(D141="","",$K$10)</f>
        <v/>
      </c>
      <c r="R140" s="181"/>
      <c r="S140" s="181"/>
      <c r="T140" s="181"/>
      <c r="U140" s="181"/>
      <c r="V140" s="181"/>
      <c r="W140" s="16" t="s">
        <v>22</v>
      </c>
      <c r="X140" s="180" t="str">
        <f>IF(OR(D141="",$Q$6=""),"",VLOOKUP($Q$6,$AN$2:$BD$4,11,0))</f>
        <v/>
      </c>
      <c r="Y140" s="181"/>
      <c r="Z140" s="181"/>
      <c r="AA140" s="181"/>
      <c r="AB140" s="181"/>
      <c r="AC140" s="181"/>
      <c r="AD140" s="71" t="s">
        <v>22</v>
      </c>
    </row>
    <row r="141" spans="2:30" ht="18.75" customHeight="1">
      <c r="B141" s="192"/>
      <c r="C141" s="195"/>
      <c r="D141" s="242"/>
      <c r="E141" s="243"/>
      <c r="F141" s="243"/>
      <c r="G141" s="243"/>
      <c r="H141" s="243"/>
      <c r="I141" s="243"/>
      <c r="J141" s="243"/>
      <c r="K141" s="244"/>
      <c r="L141" s="240"/>
      <c r="M141" s="209"/>
      <c r="N141" s="209"/>
      <c r="O141" s="209"/>
      <c r="P141" s="241"/>
      <c r="Q141" s="177" t="str">
        <f>IF(D141="","",MIN(Q140,X140))</f>
        <v/>
      </c>
      <c r="R141" s="178"/>
      <c r="S141" s="178"/>
      <c r="T141" s="178"/>
      <c r="U141" s="178"/>
      <c r="V141" s="178"/>
      <c r="W141" s="178"/>
      <c r="X141" s="178"/>
      <c r="Y141" s="178"/>
      <c r="Z141" s="178"/>
      <c r="AA141" s="178"/>
      <c r="AB141" s="178"/>
      <c r="AC141" s="178"/>
      <c r="AD141" s="72" t="s">
        <v>22</v>
      </c>
    </row>
    <row r="142" spans="2:30">
      <c r="B142" s="207">
        <f>B140+1</f>
        <v>51</v>
      </c>
      <c r="C142" s="212"/>
      <c r="D142" s="234"/>
      <c r="E142" s="235"/>
      <c r="F142" s="235"/>
      <c r="G142" s="235"/>
      <c r="H142" s="235"/>
      <c r="I142" s="235"/>
      <c r="J142" s="235"/>
      <c r="K142" s="236"/>
      <c r="L142" s="237" t="str">
        <f>IF(D143="","",$G$10)</f>
        <v/>
      </c>
      <c r="M142" s="238"/>
      <c r="N142" s="238"/>
      <c r="O142" s="238"/>
      <c r="P142" s="239"/>
      <c r="Q142" s="180" t="str">
        <f>IF(D143="","",$K$10)</f>
        <v/>
      </c>
      <c r="R142" s="181"/>
      <c r="S142" s="181"/>
      <c r="T142" s="181"/>
      <c r="U142" s="181"/>
      <c r="V142" s="181"/>
      <c r="W142" s="16" t="s">
        <v>22</v>
      </c>
      <c r="X142" s="180" t="str">
        <f>IF(OR(D143="",$Q$6=""),"",VLOOKUP($Q$6,$AN$2:$BD$4,11,0))</f>
        <v/>
      </c>
      <c r="Y142" s="181"/>
      <c r="Z142" s="181"/>
      <c r="AA142" s="181"/>
      <c r="AB142" s="181"/>
      <c r="AC142" s="181"/>
      <c r="AD142" s="71" t="s">
        <v>22</v>
      </c>
    </row>
    <row r="143" spans="2:30" ht="18.75" customHeight="1">
      <c r="B143" s="192"/>
      <c r="C143" s="195"/>
      <c r="D143" s="242"/>
      <c r="E143" s="243"/>
      <c r="F143" s="243"/>
      <c r="G143" s="243"/>
      <c r="H143" s="243"/>
      <c r="I143" s="243"/>
      <c r="J143" s="243"/>
      <c r="K143" s="244"/>
      <c r="L143" s="240"/>
      <c r="M143" s="209"/>
      <c r="N143" s="209"/>
      <c r="O143" s="209"/>
      <c r="P143" s="241"/>
      <c r="Q143" s="177" t="str">
        <f>IF(D143="","",MIN(Q142,X142))</f>
        <v/>
      </c>
      <c r="R143" s="178"/>
      <c r="S143" s="178"/>
      <c r="T143" s="178"/>
      <c r="U143" s="178"/>
      <c r="V143" s="178"/>
      <c r="W143" s="178"/>
      <c r="X143" s="178"/>
      <c r="Y143" s="178"/>
      <c r="Z143" s="178"/>
      <c r="AA143" s="178"/>
      <c r="AB143" s="178"/>
      <c r="AC143" s="178"/>
      <c r="AD143" s="72" t="s">
        <v>22</v>
      </c>
    </row>
    <row r="144" spans="2:30">
      <c r="B144" s="207">
        <f>B142+1</f>
        <v>52</v>
      </c>
      <c r="C144" s="212"/>
      <c r="D144" s="234"/>
      <c r="E144" s="235"/>
      <c r="F144" s="235"/>
      <c r="G144" s="235"/>
      <c r="H144" s="235"/>
      <c r="I144" s="235"/>
      <c r="J144" s="235"/>
      <c r="K144" s="236"/>
      <c r="L144" s="237" t="str">
        <f>IF(D145="","",$G$10)</f>
        <v/>
      </c>
      <c r="M144" s="238"/>
      <c r="N144" s="238"/>
      <c r="O144" s="238"/>
      <c r="P144" s="239"/>
      <c r="Q144" s="180" t="str">
        <f>IF(D145="","",$K$10)</f>
        <v/>
      </c>
      <c r="R144" s="181"/>
      <c r="S144" s="181"/>
      <c r="T144" s="181"/>
      <c r="U144" s="181"/>
      <c r="V144" s="181"/>
      <c r="W144" s="16" t="s">
        <v>22</v>
      </c>
      <c r="X144" s="180" t="str">
        <f>IF(OR(D145="",$Q$6=""),"",VLOOKUP($Q$6,$AN$2:$BD$4,11,0))</f>
        <v/>
      </c>
      <c r="Y144" s="181"/>
      <c r="Z144" s="181"/>
      <c r="AA144" s="181"/>
      <c r="AB144" s="181"/>
      <c r="AC144" s="181"/>
      <c r="AD144" s="71" t="s">
        <v>22</v>
      </c>
    </row>
    <row r="145" spans="2:30" ht="18.75" customHeight="1">
      <c r="B145" s="192"/>
      <c r="C145" s="195"/>
      <c r="D145" s="242"/>
      <c r="E145" s="243"/>
      <c r="F145" s="243"/>
      <c r="G145" s="243"/>
      <c r="H145" s="243"/>
      <c r="I145" s="243"/>
      <c r="J145" s="243"/>
      <c r="K145" s="244"/>
      <c r="L145" s="240"/>
      <c r="M145" s="209"/>
      <c r="N145" s="209"/>
      <c r="O145" s="209"/>
      <c r="P145" s="241"/>
      <c r="Q145" s="177" t="str">
        <f>IF(D145="","",MIN(Q144,X144))</f>
        <v/>
      </c>
      <c r="R145" s="178"/>
      <c r="S145" s="178"/>
      <c r="T145" s="178"/>
      <c r="U145" s="178"/>
      <c r="V145" s="178"/>
      <c r="W145" s="178"/>
      <c r="X145" s="178"/>
      <c r="Y145" s="178"/>
      <c r="Z145" s="178"/>
      <c r="AA145" s="178"/>
      <c r="AB145" s="178"/>
      <c r="AC145" s="178"/>
      <c r="AD145" s="72" t="s">
        <v>22</v>
      </c>
    </row>
    <row r="146" spans="2:30">
      <c r="B146" s="207">
        <f>B144+1</f>
        <v>53</v>
      </c>
      <c r="C146" s="212"/>
      <c r="D146" s="234"/>
      <c r="E146" s="235"/>
      <c r="F146" s="235"/>
      <c r="G146" s="235"/>
      <c r="H146" s="235"/>
      <c r="I146" s="235"/>
      <c r="J146" s="235"/>
      <c r="K146" s="236"/>
      <c r="L146" s="237" t="str">
        <f>IF(D147="","",$G$10)</f>
        <v/>
      </c>
      <c r="M146" s="238"/>
      <c r="N146" s="238"/>
      <c r="O146" s="238"/>
      <c r="P146" s="239"/>
      <c r="Q146" s="180" t="str">
        <f>IF(D147="","",$K$10)</f>
        <v/>
      </c>
      <c r="R146" s="181"/>
      <c r="S146" s="181"/>
      <c r="T146" s="181"/>
      <c r="U146" s="181"/>
      <c r="V146" s="181"/>
      <c r="W146" s="16" t="s">
        <v>22</v>
      </c>
      <c r="X146" s="180" t="str">
        <f>IF(OR(D147="",$Q$6=""),"",VLOOKUP($Q$6,$AN$2:$BD$4,11,0))</f>
        <v/>
      </c>
      <c r="Y146" s="181"/>
      <c r="Z146" s="181"/>
      <c r="AA146" s="181"/>
      <c r="AB146" s="181"/>
      <c r="AC146" s="181"/>
      <c r="AD146" s="71" t="s">
        <v>22</v>
      </c>
    </row>
    <row r="147" spans="2:30" ht="18.75" customHeight="1">
      <c r="B147" s="192"/>
      <c r="C147" s="195"/>
      <c r="D147" s="242"/>
      <c r="E147" s="243"/>
      <c r="F147" s="243"/>
      <c r="G147" s="243"/>
      <c r="H147" s="243"/>
      <c r="I147" s="243"/>
      <c r="J147" s="243"/>
      <c r="K147" s="244"/>
      <c r="L147" s="240"/>
      <c r="M147" s="209"/>
      <c r="N147" s="209"/>
      <c r="O147" s="209"/>
      <c r="P147" s="241"/>
      <c r="Q147" s="177" t="str">
        <f>IF(D147="","",MIN(Q146,X146))</f>
        <v/>
      </c>
      <c r="R147" s="178"/>
      <c r="S147" s="178"/>
      <c r="T147" s="178"/>
      <c r="U147" s="178"/>
      <c r="V147" s="178"/>
      <c r="W147" s="178"/>
      <c r="X147" s="178"/>
      <c r="Y147" s="178"/>
      <c r="Z147" s="178"/>
      <c r="AA147" s="178"/>
      <c r="AB147" s="178"/>
      <c r="AC147" s="178"/>
      <c r="AD147" s="72" t="s">
        <v>22</v>
      </c>
    </row>
    <row r="148" spans="2:30">
      <c r="B148" s="207">
        <f>B146+1</f>
        <v>54</v>
      </c>
      <c r="C148" s="212"/>
      <c r="D148" s="234"/>
      <c r="E148" s="235"/>
      <c r="F148" s="235"/>
      <c r="G148" s="235"/>
      <c r="H148" s="235"/>
      <c r="I148" s="235"/>
      <c r="J148" s="235"/>
      <c r="K148" s="236"/>
      <c r="L148" s="237" t="str">
        <f>IF(D149="","",$G$10)</f>
        <v/>
      </c>
      <c r="M148" s="238"/>
      <c r="N148" s="238"/>
      <c r="O148" s="238"/>
      <c r="P148" s="239"/>
      <c r="Q148" s="180" t="str">
        <f>IF(D149="","",$K$10)</f>
        <v/>
      </c>
      <c r="R148" s="181"/>
      <c r="S148" s="181"/>
      <c r="T148" s="181"/>
      <c r="U148" s="181"/>
      <c r="V148" s="181"/>
      <c r="W148" s="16" t="s">
        <v>22</v>
      </c>
      <c r="X148" s="180" t="str">
        <f>IF(OR(D149="",$Q$6=""),"",VLOOKUP($Q$6,$AN$2:$BD$4,11,0))</f>
        <v/>
      </c>
      <c r="Y148" s="181"/>
      <c r="Z148" s="181"/>
      <c r="AA148" s="181"/>
      <c r="AB148" s="181"/>
      <c r="AC148" s="181"/>
      <c r="AD148" s="71" t="s">
        <v>22</v>
      </c>
    </row>
    <row r="149" spans="2:30" ht="18.75" customHeight="1">
      <c r="B149" s="192"/>
      <c r="C149" s="195"/>
      <c r="D149" s="242"/>
      <c r="E149" s="243"/>
      <c r="F149" s="243"/>
      <c r="G149" s="243"/>
      <c r="H149" s="243"/>
      <c r="I149" s="243"/>
      <c r="J149" s="243"/>
      <c r="K149" s="244"/>
      <c r="L149" s="240"/>
      <c r="M149" s="209"/>
      <c r="N149" s="209"/>
      <c r="O149" s="209"/>
      <c r="P149" s="241"/>
      <c r="Q149" s="177" t="str">
        <f>IF(D149="","",MIN(Q148,X148))</f>
        <v/>
      </c>
      <c r="R149" s="178"/>
      <c r="S149" s="178"/>
      <c r="T149" s="178"/>
      <c r="U149" s="178"/>
      <c r="V149" s="178"/>
      <c r="W149" s="178"/>
      <c r="X149" s="178"/>
      <c r="Y149" s="178"/>
      <c r="Z149" s="178"/>
      <c r="AA149" s="178"/>
      <c r="AB149" s="178"/>
      <c r="AC149" s="178"/>
      <c r="AD149" s="72" t="s">
        <v>22</v>
      </c>
    </row>
    <row r="150" spans="2:30">
      <c r="B150" s="207">
        <f>B148+1</f>
        <v>55</v>
      </c>
      <c r="C150" s="212"/>
      <c r="D150" s="234"/>
      <c r="E150" s="235"/>
      <c r="F150" s="235"/>
      <c r="G150" s="235"/>
      <c r="H150" s="235"/>
      <c r="I150" s="235"/>
      <c r="J150" s="235"/>
      <c r="K150" s="236"/>
      <c r="L150" s="237" t="str">
        <f>IF(D151="","",$G$10)</f>
        <v/>
      </c>
      <c r="M150" s="238"/>
      <c r="N150" s="238"/>
      <c r="O150" s="238"/>
      <c r="P150" s="239"/>
      <c r="Q150" s="180" t="str">
        <f>IF(D151="","",$K$10)</f>
        <v/>
      </c>
      <c r="R150" s="181"/>
      <c r="S150" s="181"/>
      <c r="T150" s="181"/>
      <c r="U150" s="181"/>
      <c r="V150" s="181"/>
      <c r="W150" s="16" t="s">
        <v>22</v>
      </c>
      <c r="X150" s="180" t="str">
        <f>IF(OR(D151="",$Q$6=""),"",VLOOKUP($Q$6,$AN$2:$BD$4,11,0))</f>
        <v/>
      </c>
      <c r="Y150" s="181"/>
      <c r="Z150" s="181"/>
      <c r="AA150" s="181"/>
      <c r="AB150" s="181"/>
      <c r="AC150" s="181"/>
      <c r="AD150" s="71" t="s">
        <v>22</v>
      </c>
    </row>
    <row r="151" spans="2:30" ht="18.75" customHeight="1">
      <c r="B151" s="192"/>
      <c r="C151" s="195"/>
      <c r="D151" s="242"/>
      <c r="E151" s="243"/>
      <c r="F151" s="243"/>
      <c r="G151" s="243"/>
      <c r="H151" s="243"/>
      <c r="I151" s="243"/>
      <c r="J151" s="243"/>
      <c r="K151" s="244"/>
      <c r="L151" s="240"/>
      <c r="M151" s="209"/>
      <c r="N151" s="209"/>
      <c r="O151" s="209"/>
      <c r="P151" s="241"/>
      <c r="Q151" s="177" t="str">
        <f>IF(D151="","",MIN(Q150,X150))</f>
        <v/>
      </c>
      <c r="R151" s="178"/>
      <c r="S151" s="178"/>
      <c r="T151" s="178"/>
      <c r="U151" s="178"/>
      <c r="V151" s="178"/>
      <c r="W151" s="178"/>
      <c r="X151" s="178"/>
      <c r="Y151" s="178"/>
      <c r="Z151" s="178"/>
      <c r="AA151" s="178"/>
      <c r="AB151" s="178"/>
      <c r="AC151" s="178"/>
      <c r="AD151" s="72" t="s">
        <v>22</v>
      </c>
    </row>
    <row r="152" spans="2:30">
      <c r="B152" s="207">
        <f>B150+1</f>
        <v>56</v>
      </c>
      <c r="C152" s="212"/>
      <c r="D152" s="234"/>
      <c r="E152" s="235"/>
      <c r="F152" s="235"/>
      <c r="G152" s="235"/>
      <c r="H152" s="235"/>
      <c r="I152" s="235"/>
      <c r="J152" s="235"/>
      <c r="K152" s="236"/>
      <c r="L152" s="237" t="str">
        <f>IF(D153="","",$G$10)</f>
        <v/>
      </c>
      <c r="M152" s="238"/>
      <c r="N152" s="238"/>
      <c r="O152" s="238"/>
      <c r="P152" s="239"/>
      <c r="Q152" s="180" t="str">
        <f>IF(D153="","",$K$10)</f>
        <v/>
      </c>
      <c r="R152" s="181"/>
      <c r="S152" s="181"/>
      <c r="T152" s="181"/>
      <c r="U152" s="181"/>
      <c r="V152" s="181"/>
      <c r="W152" s="16" t="s">
        <v>22</v>
      </c>
      <c r="X152" s="180" t="str">
        <f>IF(OR(D153="",$Q$6=""),"",VLOOKUP($Q$6,$AN$2:$BD$4,11,0))</f>
        <v/>
      </c>
      <c r="Y152" s="181"/>
      <c r="Z152" s="181"/>
      <c r="AA152" s="181"/>
      <c r="AB152" s="181"/>
      <c r="AC152" s="181"/>
      <c r="AD152" s="71" t="s">
        <v>22</v>
      </c>
    </row>
    <row r="153" spans="2:30" ht="18.75" customHeight="1">
      <c r="B153" s="192"/>
      <c r="C153" s="195"/>
      <c r="D153" s="242"/>
      <c r="E153" s="243"/>
      <c r="F153" s="243"/>
      <c r="G153" s="243"/>
      <c r="H153" s="243"/>
      <c r="I153" s="243"/>
      <c r="J153" s="243"/>
      <c r="K153" s="244"/>
      <c r="L153" s="240"/>
      <c r="M153" s="209"/>
      <c r="N153" s="209"/>
      <c r="O153" s="209"/>
      <c r="P153" s="241"/>
      <c r="Q153" s="177" t="str">
        <f>IF(D153="","",MIN(Q152,X152))</f>
        <v/>
      </c>
      <c r="R153" s="178"/>
      <c r="S153" s="178"/>
      <c r="T153" s="178"/>
      <c r="U153" s="178"/>
      <c r="V153" s="178"/>
      <c r="W153" s="178"/>
      <c r="X153" s="178"/>
      <c r="Y153" s="178"/>
      <c r="Z153" s="178"/>
      <c r="AA153" s="178"/>
      <c r="AB153" s="178"/>
      <c r="AC153" s="178"/>
      <c r="AD153" s="72" t="s">
        <v>22</v>
      </c>
    </row>
    <row r="154" spans="2:30">
      <c r="B154" s="207">
        <f>B152+1</f>
        <v>57</v>
      </c>
      <c r="C154" s="212"/>
      <c r="D154" s="234"/>
      <c r="E154" s="235"/>
      <c r="F154" s="235"/>
      <c r="G154" s="235"/>
      <c r="H154" s="235"/>
      <c r="I154" s="235"/>
      <c r="J154" s="235"/>
      <c r="K154" s="236"/>
      <c r="L154" s="237" t="str">
        <f>IF(D155="","",$G$10)</f>
        <v/>
      </c>
      <c r="M154" s="238"/>
      <c r="N154" s="238"/>
      <c r="O154" s="238"/>
      <c r="P154" s="239"/>
      <c r="Q154" s="180" t="str">
        <f>IF(D155="","",$K$10)</f>
        <v/>
      </c>
      <c r="R154" s="181"/>
      <c r="S154" s="181"/>
      <c r="T154" s="181"/>
      <c r="U154" s="181"/>
      <c r="V154" s="181"/>
      <c r="W154" s="16" t="s">
        <v>22</v>
      </c>
      <c r="X154" s="180" t="str">
        <f>IF(OR(D155="",$Q$6=""),"",VLOOKUP($Q$6,$AN$2:$BD$4,11,0))</f>
        <v/>
      </c>
      <c r="Y154" s="181"/>
      <c r="Z154" s="181"/>
      <c r="AA154" s="181"/>
      <c r="AB154" s="181"/>
      <c r="AC154" s="181"/>
      <c r="AD154" s="71" t="s">
        <v>22</v>
      </c>
    </row>
    <row r="155" spans="2:30" ht="18.75" customHeight="1">
      <c r="B155" s="192"/>
      <c r="C155" s="195"/>
      <c r="D155" s="242"/>
      <c r="E155" s="243"/>
      <c r="F155" s="243"/>
      <c r="G155" s="243"/>
      <c r="H155" s="243"/>
      <c r="I155" s="243"/>
      <c r="J155" s="243"/>
      <c r="K155" s="244"/>
      <c r="L155" s="240"/>
      <c r="M155" s="209"/>
      <c r="N155" s="209"/>
      <c r="O155" s="209"/>
      <c r="P155" s="241"/>
      <c r="Q155" s="177" t="str">
        <f>IF(D155="","",MIN(Q154,X154))</f>
        <v/>
      </c>
      <c r="R155" s="178"/>
      <c r="S155" s="178"/>
      <c r="T155" s="178"/>
      <c r="U155" s="178"/>
      <c r="V155" s="178"/>
      <c r="W155" s="178"/>
      <c r="X155" s="178"/>
      <c r="Y155" s="178"/>
      <c r="Z155" s="178"/>
      <c r="AA155" s="178"/>
      <c r="AB155" s="178"/>
      <c r="AC155" s="178"/>
      <c r="AD155" s="72" t="s">
        <v>22</v>
      </c>
    </row>
    <row r="156" spans="2:30">
      <c r="B156" s="207">
        <f>B154+1</f>
        <v>58</v>
      </c>
      <c r="C156" s="212"/>
      <c r="D156" s="234"/>
      <c r="E156" s="235"/>
      <c r="F156" s="235"/>
      <c r="G156" s="235"/>
      <c r="H156" s="235"/>
      <c r="I156" s="235"/>
      <c r="J156" s="235"/>
      <c r="K156" s="236"/>
      <c r="L156" s="237" t="str">
        <f>IF(D157="","",$G$10)</f>
        <v/>
      </c>
      <c r="M156" s="238"/>
      <c r="N156" s="238"/>
      <c r="O156" s="238"/>
      <c r="P156" s="239"/>
      <c r="Q156" s="180" t="str">
        <f>IF(D157="","",$K$10)</f>
        <v/>
      </c>
      <c r="R156" s="181"/>
      <c r="S156" s="181"/>
      <c r="T156" s="181"/>
      <c r="U156" s="181"/>
      <c r="V156" s="181"/>
      <c r="W156" s="16" t="s">
        <v>22</v>
      </c>
      <c r="X156" s="180" t="str">
        <f>IF(OR(D157="",$Q$6=""),"",VLOOKUP($Q$6,$AN$2:$BD$4,11,0))</f>
        <v/>
      </c>
      <c r="Y156" s="181"/>
      <c r="Z156" s="181"/>
      <c r="AA156" s="181"/>
      <c r="AB156" s="181"/>
      <c r="AC156" s="181"/>
      <c r="AD156" s="71" t="s">
        <v>22</v>
      </c>
    </row>
    <row r="157" spans="2:30" ht="18.75" customHeight="1">
      <c r="B157" s="192"/>
      <c r="C157" s="195"/>
      <c r="D157" s="242"/>
      <c r="E157" s="243"/>
      <c r="F157" s="243"/>
      <c r="G157" s="243"/>
      <c r="H157" s="243"/>
      <c r="I157" s="243"/>
      <c r="J157" s="243"/>
      <c r="K157" s="244"/>
      <c r="L157" s="240"/>
      <c r="M157" s="209"/>
      <c r="N157" s="209"/>
      <c r="O157" s="209"/>
      <c r="P157" s="241"/>
      <c r="Q157" s="177" t="str">
        <f>IF(D157="","",MIN(Q156,X156))</f>
        <v/>
      </c>
      <c r="R157" s="178"/>
      <c r="S157" s="178"/>
      <c r="T157" s="178"/>
      <c r="U157" s="178"/>
      <c r="V157" s="178"/>
      <c r="W157" s="178"/>
      <c r="X157" s="178"/>
      <c r="Y157" s="178"/>
      <c r="Z157" s="178"/>
      <c r="AA157" s="178"/>
      <c r="AB157" s="178"/>
      <c r="AC157" s="178"/>
      <c r="AD157" s="72" t="s">
        <v>22</v>
      </c>
    </row>
    <row r="158" spans="2:30">
      <c r="B158" s="207">
        <f>B156+1</f>
        <v>59</v>
      </c>
      <c r="C158" s="212"/>
      <c r="D158" s="234"/>
      <c r="E158" s="235"/>
      <c r="F158" s="235"/>
      <c r="G158" s="235"/>
      <c r="H158" s="235"/>
      <c r="I158" s="235"/>
      <c r="J158" s="235"/>
      <c r="K158" s="236"/>
      <c r="L158" s="237" t="str">
        <f>IF(D159="","",$G$10)</f>
        <v/>
      </c>
      <c r="M158" s="238"/>
      <c r="N158" s="238"/>
      <c r="O158" s="238"/>
      <c r="P158" s="239"/>
      <c r="Q158" s="180" t="str">
        <f>IF(D159="","",$K$10)</f>
        <v/>
      </c>
      <c r="R158" s="181"/>
      <c r="S158" s="181"/>
      <c r="T158" s="181"/>
      <c r="U158" s="181"/>
      <c r="V158" s="181"/>
      <c r="W158" s="16" t="s">
        <v>22</v>
      </c>
      <c r="X158" s="180" t="str">
        <f>IF(OR(D159="",$Q$6=""),"",VLOOKUP($Q$6,$AN$2:$BD$4,11,0))</f>
        <v/>
      </c>
      <c r="Y158" s="181"/>
      <c r="Z158" s="181"/>
      <c r="AA158" s="181"/>
      <c r="AB158" s="181"/>
      <c r="AC158" s="181"/>
      <c r="AD158" s="71" t="s">
        <v>22</v>
      </c>
    </row>
    <row r="159" spans="2:30" ht="18.75" customHeight="1">
      <c r="B159" s="192"/>
      <c r="C159" s="195"/>
      <c r="D159" s="242"/>
      <c r="E159" s="243"/>
      <c r="F159" s="243"/>
      <c r="G159" s="243"/>
      <c r="H159" s="243"/>
      <c r="I159" s="243"/>
      <c r="J159" s="243"/>
      <c r="K159" s="244"/>
      <c r="L159" s="240"/>
      <c r="M159" s="209"/>
      <c r="N159" s="209"/>
      <c r="O159" s="209"/>
      <c r="P159" s="241"/>
      <c r="Q159" s="177" t="str">
        <f>IF(D159="","",MIN(Q158,X158))</f>
        <v/>
      </c>
      <c r="R159" s="178"/>
      <c r="S159" s="178"/>
      <c r="T159" s="178"/>
      <c r="U159" s="178"/>
      <c r="V159" s="178"/>
      <c r="W159" s="178"/>
      <c r="X159" s="178"/>
      <c r="Y159" s="178"/>
      <c r="Z159" s="178"/>
      <c r="AA159" s="178"/>
      <c r="AB159" s="178"/>
      <c r="AC159" s="178"/>
      <c r="AD159" s="72" t="s">
        <v>22</v>
      </c>
    </row>
    <row r="160" spans="2:30">
      <c r="B160" s="207">
        <f>B158+1</f>
        <v>60</v>
      </c>
      <c r="C160" s="212"/>
      <c r="D160" s="234"/>
      <c r="E160" s="235"/>
      <c r="F160" s="235"/>
      <c r="G160" s="235"/>
      <c r="H160" s="235"/>
      <c r="I160" s="235"/>
      <c r="J160" s="235"/>
      <c r="K160" s="236"/>
      <c r="L160" s="237" t="str">
        <f>IF(D161="","",$G$10)</f>
        <v/>
      </c>
      <c r="M160" s="238"/>
      <c r="N160" s="238"/>
      <c r="O160" s="238"/>
      <c r="P160" s="239"/>
      <c r="Q160" s="180" t="str">
        <f>IF(D161="","",$K$10)</f>
        <v/>
      </c>
      <c r="R160" s="181"/>
      <c r="S160" s="181"/>
      <c r="T160" s="181"/>
      <c r="U160" s="181"/>
      <c r="V160" s="181"/>
      <c r="W160" s="16" t="s">
        <v>22</v>
      </c>
      <c r="X160" s="180" t="str">
        <f>IF(OR(D161="",$Q$6=""),"",VLOOKUP($Q$6,$AN$2:$BD$4,11,0))</f>
        <v/>
      </c>
      <c r="Y160" s="181"/>
      <c r="Z160" s="181"/>
      <c r="AA160" s="181"/>
      <c r="AB160" s="181"/>
      <c r="AC160" s="181"/>
      <c r="AD160" s="71" t="s">
        <v>22</v>
      </c>
    </row>
    <row r="161" spans="2:30" ht="18.75" customHeight="1" thickBot="1">
      <c r="B161" s="192"/>
      <c r="C161" s="195"/>
      <c r="D161" s="242"/>
      <c r="E161" s="243"/>
      <c r="F161" s="243"/>
      <c r="G161" s="243"/>
      <c r="H161" s="243"/>
      <c r="I161" s="243"/>
      <c r="J161" s="243"/>
      <c r="K161" s="244"/>
      <c r="L161" s="240"/>
      <c r="M161" s="209"/>
      <c r="N161" s="209"/>
      <c r="O161" s="209"/>
      <c r="P161" s="241"/>
      <c r="Q161" s="177" t="str">
        <f>IF(D161="","",MIN(Q160,X160))</f>
        <v/>
      </c>
      <c r="R161" s="178"/>
      <c r="S161" s="178"/>
      <c r="T161" s="178"/>
      <c r="U161" s="178"/>
      <c r="V161" s="178"/>
      <c r="W161" s="178"/>
      <c r="X161" s="178"/>
      <c r="Y161" s="178"/>
      <c r="Z161" s="178"/>
      <c r="AA161" s="178"/>
      <c r="AB161" s="178"/>
      <c r="AC161" s="178"/>
      <c r="AD161" s="72" t="s">
        <v>22</v>
      </c>
    </row>
    <row r="162" spans="2:30" ht="26.25" customHeight="1" thickBot="1">
      <c r="J162" s="173" t="s">
        <v>36</v>
      </c>
      <c r="K162" s="174"/>
      <c r="L162" s="174">
        <f>B122</f>
        <v>41</v>
      </c>
      <c r="M162" s="174"/>
      <c r="N162" s="28" t="s">
        <v>81</v>
      </c>
      <c r="O162" s="174">
        <f>B160</f>
        <v>60</v>
      </c>
      <c r="P162" s="175"/>
      <c r="Q162" s="173" t="s">
        <v>68</v>
      </c>
      <c r="R162" s="174"/>
      <c r="S162" s="174"/>
      <c r="T162" s="174"/>
      <c r="U162" s="175"/>
      <c r="V162" s="245">
        <f>SUM(Q123,Q125,Q127,Q129,Q131,Q133,Q135,Q137,Q139,Q141,Q143,Q145,Q147,Q149,Q151,Q153,Q155,Q157,Q159,Q161)</f>
        <v>0</v>
      </c>
      <c r="W162" s="245"/>
      <c r="X162" s="245"/>
      <c r="Y162" s="245"/>
      <c r="Z162" s="245"/>
      <c r="AA162" s="245"/>
      <c r="AB162" s="245"/>
      <c r="AC162" s="245"/>
      <c r="AD162" s="73" t="s">
        <v>22</v>
      </c>
    </row>
  </sheetData>
  <sheetProtection sheet="1" objects="1" scenarios="1" selectLockedCells="1"/>
  <mergeCells count="546">
    <mergeCell ref="L3:P3"/>
    <mergeCell ref="Q3:AD3"/>
    <mergeCell ref="AN3:AW3"/>
    <mergeCell ref="AX3:BD3"/>
    <mergeCell ref="L4:P4"/>
    <mergeCell ref="Q4:AD4"/>
    <mergeCell ref="AN4:AW4"/>
    <mergeCell ref="AX4:BD4"/>
    <mergeCell ref="A1:AE1"/>
    <mergeCell ref="AN1:AW1"/>
    <mergeCell ref="AX1:BD1"/>
    <mergeCell ref="L2:M2"/>
    <mergeCell ref="N2:O2"/>
    <mergeCell ref="P2:Q2"/>
    <mergeCell ref="R2:S2"/>
    <mergeCell ref="T2:U2"/>
    <mergeCell ref="AN2:AW2"/>
    <mergeCell ref="AX2:BD2"/>
    <mergeCell ref="B9:N9"/>
    <mergeCell ref="B10:F10"/>
    <mergeCell ref="G10:J10"/>
    <mergeCell ref="K10:N10"/>
    <mergeCell ref="B11:C13"/>
    <mergeCell ref="D11:K11"/>
    <mergeCell ref="L11:P13"/>
    <mergeCell ref="L5:P5"/>
    <mergeCell ref="Q5:AC5"/>
    <mergeCell ref="L6:P6"/>
    <mergeCell ref="Q6:AD6"/>
    <mergeCell ref="B8:G8"/>
    <mergeCell ref="H8:L8"/>
    <mergeCell ref="N8:Q8"/>
    <mergeCell ref="S8:V8"/>
    <mergeCell ref="Q11:W12"/>
    <mergeCell ref="X11:AD12"/>
    <mergeCell ref="D12:K13"/>
    <mergeCell ref="Q13:AD13"/>
    <mergeCell ref="B14:C15"/>
    <mergeCell ref="D14:K14"/>
    <mergeCell ref="L14:P15"/>
    <mergeCell ref="Q14:V14"/>
    <mergeCell ref="X14:AC14"/>
    <mergeCell ref="D15:K15"/>
    <mergeCell ref="B18:C19"/>
    <mergeCell ref="D18:K18"/>
    <mergeCell ref="L18:P19"/>
    <mergeCell ref="Q18:V18"/>
    <mergeCell ref="X18:AC18"/>
    <mergeCell ref="D19:K19"/>
    <mergeCell ref="Q19:AC19"/>
    <mergeCell ref="Q15:AC15"/>
    <mergeCell ref="B16:C17"/>
    <mergeCell ref="D16:K16"/>
    <mergeCell ref="L16:P17"/>
    <mergeCell ref="Q16:V16"/>
    <mergeCell ref="X16:AC16"/>
    <mergeCell ref="D17:K17"/>
    <mergeCell ref="Q17:AC17"/>
    <mergeCell ref="B22:C23"/>
    <mergeCell ref="D22:K22"/>
    <mergeCell ref="L22:P23"/>
    <mergeCell ref="Q22:V22"/>
    <mergeCell ref="X22:AC22"/>
    <mergeCell ref="D23:K23"/>
    <mergeCell ref="Q23:AC23"/>
    <mergeCell ref="B20:C21"/>
    <mergeCell ref="D20:K20"/>
    <mergeCell ref="L20:P21"/>
    <mergeCell ref="Q20:V20"/>
    <mergeCell ref="X20:AC20"/>
    <mergeCell ref="D21:K21"/>
    <mergeCell ref="Q21:AC21"/>
    <mergeCell ref="B26:C27"/>
    <mergeCell ref="D26:K26"/>
    <mergeCell ref="L26:P27"/>
    <mergeCell ref="Q26:V26"/>
    <mergeCell ref="X26:AC26"/>
    <mergeCell ref="D27:K27"/>
    <mergeCell ref="Q27:AC27"/>
    <mergeCell ref="B24:C25"/>
    <mergeCell ref="D24:K24"/>
    <mergeCell ref="L24:P25"/>
    <mergeCell ref="Q24:V24"/>
    <mergeCell ref="X24:AC24"/>
    <mergeCell ref="D25:K25"/>
    <mergeCell ref="Q25:AC25"/>
    <mergeCell ref="B30:C31"/>
    <mergeCell ref="D30:K30"/>
    <mergeCell ref="L30:P31"/>
    <mergeCell ref="Q30:V30"/>
    <mergeCell ref="X30:AC30"/>
    <mergeCell ref="D31:K31"/>
    <mergeCell ref="Q31:AC31"/>
    <mergeCell ref="B28:C29"/>
    <mergeCell ref="D28:K28"/>
    <mergeCell ref="L28:P29"/>
    <mergeCell ref="Q28:V28"/>
    <mergeCell ref="X28:AC28"/>
    <mergeCell ref="D29:K29"/>
    <mergeCell ref="Q29:AC29"/>
    <mergeCell ref="B34:C35"/>
    <mergeCell ref="D34:K34"/>
    <mergeCell ref="L34:P35"/>
    <mergeCell ref="Q34:V34"/>
    <mergeCell ref="X34:AC34"/>
    <mergeCell ref="D35:K35"/>
    <mergeCell ref="Q35:AC35"/>
    <mergeCell ref="B32:C33"/>
    <mergeCell ref="D32:K32"/>
    <mergeCell ref="L32:P33"/>
    <mergeCell ref="Q32:V32"/>
    <mergeCell ref="X32:AC32"/>
    <mergeCell ref="D33:K33"/>
    <mergeCell ref="Q33:AC33"/>
    <mergeCell ref="B38:C39"/>
    <mergeCell ref="D38:K38"/>
    <mergeCell ref="L38:P39"/>
    <mergeCell ref="Q38:V38"/>
    <mergeCell ref="X38:AC38"/>
    <mergeCell ref="D39:K39"/>
    <mergeCell ref="Q39:AC39"/>
    <mergeCell ref="B36:C37"/>
    <mergeCell ref="D36:K36"/>
    <mergeCell ref="L36:P37"/>
    <mergeCell ref="Q36:V36"/>
    <mergeCell ref="X36:AC36"/>
    <mergeCell ref="D37:K37"/>
    <mergeCell ref="Q37:AC37"/>
    <mergeCell ref="B42:C43"/>
    <mergeCell ref="D42:K42"/>
    <mergeCell ref="L42:P43"/>
    <mergeCell ref="Q42:V42"/>
    <mergeCell ref="X42:AC42"/>
    <mergeCell ref="D43:K43"/>
    <mergeCell ref="Q43:AC43"/>
    <mergeCell ref="B40:C41"/>
    <mergeCell ref="D40:K40"/>
    <mergeCell ref="L40:P41"/>
    <mergeCell ref="Q40:V40"/>
    <mergeCell ref="X40:AC40"/>
    <mergeCell ref="D41:K41"/>
    <mergeCell ref="Q41:AC41"/>
    <mergeCell ref="B46:C47"/>
    <mergeCell ref="D46:K46"/>
    <mergeCell ref="L46:P47"/>
    <mergeCell ref="Q46:V46"/>
    <mergeCell ref="X46:AC46"/>
    <mergeCell ref="D47:K47"/>
    <mergeCell ref="Q47:AC47"/>
    <mergeCell ref="B44:C45"/>
    <mergeCell ref="D44:K44"/>
    <mergeCell ref="L44:P45"/>
    <mergeCell ref="Q44:V44"/>
    <mergeCell ref="X44:AC44"/>
    <mergeCell ref="D45:K45"/>
    <mergeCell ref="Q45:AC45"/>
    <mergeCell ref="B50:C51"/>
    <mergeCell ref="D50:K50"/>
    <mergeCell ref="L50:P51"/>
    <mergeCell ref="Q50:V50"/>
    <mergeCell ref="X50:AC50"/>
    <mergeCell ref="D51:K51"/>
    <mergeCell ref="Q51:AC51"/>
    <mergeCell ref="B48:C49"/>
    <mergeCell ref="D48:K48"/>
    <mergeCell ref="L48:P49"/>
    <mergeCell ref="Q48:V48"/>
    <mergeCell ref="X48:AC48"/>
    <mergeCell ref="D49:K49"/>
    <mergeCell ref="Q49:AC49"/>
    <mergeCell ref="J54:K54"/>
    <mergeCell ref="L54:M54"/>
    <mergeCell ref="O54:P54"/>
    <mergeCell ref="Q54:U54"/>
    <mergeCell ref="V54:AC54"/>
    <mergeCell ref="B52:C53"/>
    <mergeCell ref="D52:K52"/>
    <mergeCell ref="L52:P53"/>
    <mergeCell ref="Q52:V52"/>
    <mergeCell ref="X52:AC52"/>
    <mergeCell ref="D53:K53"/>
    <mergeCell ref="Q53:AC53"/>
    <mergeCell ref="A55:AE55"/>
    <mergeCell ref="AN55:AW55"/>
    <mergeCell ref="AX55:BD55"/>
    <mergeCell ref="L56:M56"/>
    <mergeCell ref="N56:O56"/>
    <mergeCell ref="P56:Q56"/>
    <mergeCell ref="R56:S56"/>
    <mergeCell ref="T56:U56"/>
    <mergeCell ref="AN56:AW56"/>
    <mergeCell ref="AX56:BD56"/>
    <mergeCell ref="L57:P57"/>
    <mergeCell ref="Q57:AD57"/>
    <mergeCell ref="AN57:AW57"/>
    <mergeCell ref="AX57:BD57"/>
    <mergeCell ref="L58:P58"/>
    <mergeCell ref="Q58:AD58"/>
    <mergeCell ref="AN58:AW58"/>
    <mergeCell ref="AX58:BD58"/>
    <mergeCell ref="L59:P59"/>
    <mergeCell ref="Q59:AC59"/>
    <mergeCell ref="L60:P60"/>
    <mergeCell ref="Q60:AD60"/>
    <mergeCell ref="B62:G62"/>
    <mergeCell ref="H62:L62"/>
    <mergeCell ref="N62:Q62"/>
    <mergeCell ref="S62:V62"/>
    <mergeCell ref="B63:N63"/>
    <mergeCell ref="B64:F64"/>
    <mergeCell ref="G64:J64"/>
    <mergeCell ref="K64:N64"/>
    <mergeCell ref="B65:C67"/>
    <mergeCell ref="D65:K65"/>
    <mergeCell ref="L65:P67"/>
    <mergeCell ref="Q65:W66"/>
    <mergeCell ref="X65:AD66"/>
    <mergeCell ref="D66:K67"/>
    <mergeCell ref="Q67:AD67"/>
    <mergeCell ref="B68:C69"/>
    <mergeCell ref="D68:K68"/>
    <mergeCell ref="L68:P69"/>
    <mergeCell ref="Q68:V68"/>
    <mergeCell ref="X68:AC68"/>
    <mergeCell ref="D69:K69"/>
    <mergeCell ref="Q69:AC69"/>
    <mergeCell ref="B70:C71"/>
    <mergeCell ref="D70:K70"/>
    <mergeCell ref="L70:P71"/>
    <mergeCell ref="Q70:V70"/>
    <mergeCell ref="X70:AC70"/>
    <mergeCell ref="D71:K71"/>
    <mergeCell ref="Q71:AC71"/>
    <mergeCell ref="B72:C73"/>
    <mergeCell ref="D72:K72"/>
    <mergeCell ref="L72:P73"/>
    <mergeCell ref="Q72:V72"/>
    <mergeCell ref="X72:AC72"/>
    <mergeCell ref="D73:K73"/>
    <mergeCell ref="Q73:AC73"/>
    <mergeCell ref="B74:C75"/>
    <mergeCell ref="D74:K74"/>
    <mergeCell ref="L74:P75"/>
    <mergeCell ref="Q74:V74"/>
    <mergeCell ref="X74:AC74"/>
    <mergeCell ref="D75:K75"/>
    <mergeCell ref="Q75:AC75"/>
    <mergeCell ref="B76:C77"/>
    <mergeCell ref="D76:K76"/>
    <mergeCell ref="L76:P77"/>
    <mergeCell ref="Q76:V76"/>
    <mergeCell ref="X76:AC76"/>
    <mergeCell ref="D77:K77"/>
    <mergeCell ref="Q77:AC77"/>
    <mergeCell ref="B78:C79"/>
    <mergeCell ref="D78:K78"/>
    <mergeCell ref="L78:P79"/>
    <mergeCell ref="Q78:V78"/>
    <mergeCell ref="X78:AC78"/>
    <mergeCell ref="D79:K79"/>
    <mergeCell ref="Q79:AC79"/>
    <mergeCell ref="B80:C81"/>
    <mergeCell ref="D80:K80"/>
    <mergeCell ref="L80:P81"/>
    <mergeCell ref="Q80:V80"/>
    <mergeCell ref="X80:AC80"/>
    <mergeCell ref="D81:K81"/>
    <mergeCell ref="Q81:AC81"/>
    <mergeCell ref="B82:C83"/>
    <mergeCell ref="D82:K82"/>
    <mergeCell ref="L82:P83"/>
    <mergeCell ref="Q82:V82"/>
    <mergeCell ref="X82:AC82"/>
    <mergeCell ref="D83:K83"/>
    <mergeCell ref="Q83:AC83"/>
    <mergeCell ref="B84:C85"/>
    <mergeCell ref="D84:K84"/>
    <mergeCell ref="L84:P85"/>
    <mergeCell ref="Q84:V84"/>
    <mergeCell ref="X84:AC84"/>
    <mergeCell ref="D85:K85"/>
    <mergeCell ref="Q85:AC85"/>
    <mergeCell ref="B86:C87"/>
    <mergeCell ref="D86:K86"/>
    <mergeCell ref="L86:P87"/>
    <mergeCell ref="Q86:V86"/>
    <mergeCell ref="X86:AC86"/>
    <mergeCell ref="D87:K87"/>
    <mergeCell ref="Q87:AC87"/>
    <mergeCell ref="B88:C89"/>
    <mergeCell ref="D88:K88"/>
    <mergeCell ref="L88:P89"/>
    <mergeCell ref="Q88:V88"/>
    <mergeCell ref="X88:AC88"/>
    <mergeCell ref="D89:K89"/>
    <mergeCell ref="Q89:AC89"/>
    <mergeCell ref="B90:C91"/>
    <mergeCell ref="D90:K90"/>
    <mergeCell ref="L90:P91"/>
    <mergeCell ref="Q90:V90"/>
    <mergeCell ref="X90:AC90"/>
    <mergeCell ref="D91:K91"/>
    <mergeCell ref="Q91:AC91"/>
    <mergeCell ref="B92:C93"/>
    <mergeCell ref="D92:K92"/>
    <mergeCell ref="L92:P93"/>
    <mergeCell ref="Q92:V92"/>
    <mergeCell ref="X92:AC92"/>
    <mergeCell ref="D93:K93"/>
    <mergeCell ref="Q93:AC93"/>
    <mergeCell ref="B94:C95"/>
    <mergeCell ref="D94:K94"/>
    <mergeCell ref="L94:P95"/>
    <mergeCell ref="Q94:V94"/>
    <mergeCell ref="X94:AC94"/>
    <mergeCell ref="D95:K95"/>
    <mergeCell ref="Q95:AC95"/>
    <mergeCell ref="B96:C97"/>
    <mergeCell ref="D96:K96"/>
    <mergeCell ref="L96:P97"/>
    <mergeCell ref="Q96:V96"/>
    <mergeCell ref="X96:AC96"/>
    <mergeCell ref="D97:K97"/>
    <mergeCell ref="Q97:AC97"/>
    <mergeCell ref="B98:C99"/>
    <mergeCell ref="D98:K98"/>
    <mergeCell ref="L98:P99"/>
    <mergeCell ref="Q98:V98"/>
    <mergeCell ref="X98:AC98"/>
    <mergeCell ref="D99:K99"/>
    <mergeCell ref="Q99:AC99"/>
    <mergeCell ref="B100:C101"/>
    <mergeCell ref="D100:K100"/>
    <mergeCell ref="L100:P101"/>
    <mergeCell ref="Q100:V100"/>
    <mergeCell ref="X100:AC100"/>
    <mergeCell ref="D101:K101"/>
    <mergeCell ref="Q101:AC101"/>
    <mergeCell ref="B102:C103"/>
    <mergeCell ref="D102:K102"/>
    <mergeCell ref="L102:P103"/>
    <mergeCell ref="Q102:V102"/>
    <mergeCell ref="X102:AC102"/>
    <mergeCell ref="D103:K103"/>
    <mergeCell ref="Q103:AC103"/>
    <mergeCell ref="B104:C105"/>
    <mergeCell ref="D104:K104"/>
    <mergeCell ref="L104:P105"/>
    <mergeCell ref="Q104:V104"/>
    <mergeCell ref="X104:AC104"/>
    <mergeCell ref="D105:K105"/>
    <mergeCell ref="Q105:AC105"/>
    <mergeCell ref="B106:C107"/>
    <mergeCell ref="D106:K106"/>
    <mergeCell ref="L106:P107"/>
    <mergeCell ref="Q106:V106"/>
    <mergeCell ref="X106:AC106"/>
    <mergeCell ref="D107:K107"/>
    <mergeCell ref="Q107:AC107"/>
    <mergeCell ref="J108:K108"/>
    <mergeCell ref="L108:M108"/>
    <mergeCell ref="O108:P108"/>
    <mergeCell ref="Q108:U108"/>
    <mergeCell ref="V108:AC108"/>
    <mergeCell ref="A109:AE109"/>
    <mergeCell ref="AN109:AW109"/>
    <mergeCell ref="AX109:BD109"/>
    <mergeCell ref="L110:M110"/>
    <mergeCell ref="N110:O110"/>
    <mergeCell ref="P110:Q110"/>
    <mergeCell ref="R110:S110"/>
    <mergeCell ref="T110:U110"/>
    <mergeCell ref="AN110:AW110"/>
    <mergeCell ref="AX110:BD110"/>
    <mergeCell ref="L111:P111"/>
    <mergeCell ref="Q111:AD111"/>
    <mergeCell ref="AN111:AW111"/>
    <mergeCell ref="AX111:BD111"/>
    <mergeCell ref="L112:P112"/>
    <mergeCell ref="Q112:AD112"/>
    <mergeCell ref="AN112:AW112"/>
    <mergeCell ref="AX112:BD112"/>
    <mergeCell ref="L113:P113"/>
    <mergeCell ref="Q113:AC113"/>
    <mergeCell ref="L114:P114"/>
    <mergeCell ref="Q114:AD114"/>
    <mergeCell ref="B116:G116"/>
    <mergeCell ref="H116:L116"/>
    <mergeCell ref="N116:Q116"/>
    <mergeCell ref="S116:V116"/>
    <mergeCell ref="B117:N117"/>
    <mergeCell ref="B118:F118"/>
    <mergeCell ref="G118:J118"/>
    <mergeCell ref="K118:N118"/>
    <mergeCell ref="B119:C121"/>
    <mergeCell ref="D119:K119"/>
    <mergeCell ref="L119:P121"/>
    <mergeCell ref="Q119:W120"/>
    <mergeCell ref="X119:AD120"/>
    <mergeCell ref="D120:K121"/>
    <mergeCell ref="Q121:AD121"/>
    <mergeCell ref="B122:C123"/>
    <mergeCell ref="D122:K122"/>
    <mergeCell ref="L122:P123"/>
    <mergeCell ref="Q122:V122"/>
    <mergeCell ref="X122:AC122"/>
    <mergeCell ref="D123:K123"/>
    <mergeCell ref="Q123:AC123"/>
    <mergeCell ref="B124:C125"/>
    <mergeCell ref="D124:K124"/>
    <mergeCell ref="L124:P125"/>
    <mergeCell ref="Q124:V124"/>
    <mergeCell ref="X124:AC124"/>
    <mergeCell ref="D125:K125"/>
    <mergeCell ref="Q125:AC125"/>
    <mergeCell ref="B126:C127"/>
    <mergeCell ref="D126:K126"/>
    <mergeCell ref="L126:P127"/>
    <mergeCell ref="Q126:V126"/>
    <mergeCell ref="X126:AC126"/>
    <mergeCell ref="D127:K127"/>
    <mergeCell ref="Q127:AC127"/>
    <mergeCell ref="B128:C129"/>
    <mergeCell ref="D128:K128"/>
    <mergeCell ref="L128:P129"/>
    <mergeCell ref="Q128:V128"/>
    <mergeCell ref="X128:AC128"/>
    <mergeCell ref="D129:K129"/>
    <mergeCell ref="Q129:AC129"/>
    <mergeCell ref="B130:C131"/>
    <mergeCell ref="D130:K130"/>
    <mergeCell ref="L130:P131"/>
    <mergeCell ref="Q130:V130"/>
    <mergeCell ref="X130:AC130"/>
    <mergeCell ref="D131:K131"/>
    <mergeCell ref="Q131:AC131"/>
    <mergeCell ref="B132:C133"/>
    <mergeCell ref="D132:K132"/>
    <mergeCell ref="L132:P133"/>
    <mergeCell ref="Q132:V132"/>
    <mergeCell ref="X132:AC132"/>
    <mergeCell ref="D133:K133"/>
    <mergeCell ref="Q133:AC133"/>
    <mergeCell ref="B134:C135"/>
    <mergeCell ref="D134:K134"/>
    <mergeCell ref="L134:P135"/>
    <mergeCell ref="Q134:V134"/>
    <mergeCell ref="X134:AC134"/>
    <mergeCell ref="D135:K135"/>
    <mergeCell ref="Q135:AC135"/>
    <mergeCell ref="B136:C137"/>
    <mergeCell ref="D136:K136"/>
    <mergeCell ref="L136:P137"/>
    <mergeCell ref="Q136:V136"/>
    <mergeCell ref="X136:AC136"/>
    <mergeCell ref="D137:K137"/>
    <mergeCell ref="Q137:AC137"/>
    <mergeCell ref="B138:C139"/>
    <mergeCell ref="D138:K138"/>
    <mergeCell ref="L138:P139"/>
    <mergeCell ref="Q138:V138"/>
    <mergeCell ref="X138:AC138"/>
    <mergeCell ref="D139:K139"/>
    <mergeCell ref="Q139:AC139"/>
    <mergeCell ref="B140:C141"/>
    <mergeCell ref="D140:K140"/>
    <mergeCell ref="L140:P141"/>
    <mergeCell ref="Q140:V140"/>
    <mergeCell ref="X140:AC140"/>
    <mergeCell ref="D141:K141"/>
    <mergeCell ref="Q141:AC141"/>
    <mergeCell ref="B142:C143"/>
    <mergeCell ref="D142:K142"/>
    <mergeCell ref="L142:P143"/>
    <mergeCell ref="Q142:V142"/>
    <mergeCell ref="X142:AC142"/>
    <mergeCell ref="D143:K143"/>
    <mergeCell ref="Q143:AC143"/>
    <mergeCell ref="B144:C145"/>
    <mergeCell ref="D144:K144"/>
    <mergeCell ref="L144:P145"/>
    <mergeCell ref="Q144:V144"/>
    <mergeCell ref="X144:AC144"/>
    <mergeCell ref="D145:K145"/>
    <mergeCell ref="Q145:AC145"/>
    <mergeCell ref="B146:C147"/>
    <mergeCell ref="D146:K146"/>
    <mergeCell ref="L146:P147"/>
    <mergeCell ref="Q146:V146"/>
    <mergeCell ref="X146:AC146"/>
    <mergeCell ref="D147:K147"/>
    <mergeCell ref="Q147:AC147"/>
    <mergeCell ref="B148:C149"/>
    <mergeCell ref="D148:K148"/>
    <mergeCell ref="L148:P149"/>
    <mergeCell ref="Q148:V148"/>
    <mergeCell ref="X148:AC148"/>
    <mergeCell ref="D149:K149"/>
    <mergeCell ref="Q149:AC149"/>
    <mergeCell ref="B150:C151"/>
    <mergeCell ref="D150:K150"/>
    <mergeCell ref="L150:P151"/>
    <mergeCell ref="Q150:V150"/>
    <mergeCell ref="X150:AC150"/>
    <mergeCell ref="D151:K151"/>
    <mergeCell ref="Q151:AC151"/>
    <mergeCell ref="B152:C153"/>
    <mergeCell ref="D152:K152"/>
    <mergeCell ref="L152:P153"/>
    <mergeCell ref="Q152:V152"/>
    <mergeCell ref="X152:AC152"/>
    <mergeCell ref="D153:K153"/>
    <mergeCell ref="Q153:AC153"/>
    <mergeCell ref="B154:C155"/>
    <mergeCell ref="D154:K154"/>
    <mergeCell ref="L154:P155"/>
    <mergeCell ref="Q154:V154"/>
    <mergeCell ref="X154:AC154"/>
    <mergeCell ref="D155:K155"/>
    <mergeCell ref="Q155:AC155"/>
    <mergeCell ref="B156:C157"/>
    <mergeCell ref="D156:K156"/>
    <mergeCell ref="L156:P157"/>
    <mergeCell ref="Q156:V156"/>
    <mergeCell ref="X156:AC156"/>
    <mergeCell ref="D157:K157"/>
    <mergeCell ref="Q157:AC157"/>
    <mergeCell ref="B158:C159"/>
    <mergeCell ref="D158:K158"/>
    <mergeCell ref="L158:P159"/>
    <mergeCell ref="Q158:V158"/>
    <mergeCell ref="X158:AC158"/>
    <mergeCell ref="D159:K159"/>
    <mergeCell ref="Q159:AC159"/>
    <mergeCell ref="B160:C161"/>
    <mergeCell ref="D160:K160"/>
    <mergeCell ref="L160:P161"/>
    <mergeCell ref="Q160:V160"/>
    <mergeCell ref="X160:AC160"/>
    <mergeCell ref="D161:K161"/>
    <mergeCell ref="Q161:AC161"/>
    <mergeCell ref="J162:K162"/>
    <mergeCell ref="L162:M162"/>
    <mergeCell ref="O162:P162"/>
    <mergeCell ref="Q162:U162"/>
    <mergeCell ref="V162:AC162"/>
  </mergeCells>
  <phoneticPr fontId="1"/>
  <dataValidations count="1">
    <dataValidation type="list" allowBlank="1" showInputMessage="1" showErrorMessage="1" sqref="Q6:AD6">
      <formula1>"幼稚園（未移行）（教育時間）,国立大学附属幼稚園,国立大学附属特別支援学校"</formula1>
    </dataValidation>
  </dataValidations>
  <printOptions horizontalCentered="1"/>
  <pageMargins left="0.23622047244094491" right="0.23622047244094491" top="0.55118110236220474" bottom="0.55118110236220474"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2"/>
  <sheetViews>
    <sheetView view="pageBreakPreview" zoomScaleNormal="100" zoomScaleSheetLayoutView="100" workbookViewId="0">
      <selection activeCell="Q6" sqref="Q6:AD6"/>
    </sheetView>
  </sheetViews>
  <sheetFormatPr defaultRowHeight="13.5"/>
  <cols>
    <col min="1" max="30" width="2.375" customWidth="1"/>
    <col min="31" max="31" width="2.5" customWidth="1"/>
    <col min="32" max="37" width="2.375" customWidth="1"/>
    <col min="38" max="38" width="2.625" customWidth="1"/>
    <col min="39" max="39" width="2.375" customWidth="1"/>
    <col min="40" max="44" width="3.25" customWidth="1"/>
    <col min="45" max="62" width="2.375" customWidth="1"/>
  </cols>
  <sheetData>
    <row r="1" spans="1:56" ht="20.25" customHeight="1">
      <c r="A1" s="256" t="s">
        <v>89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40"/>
      <c r="AG1" s="40"/>
      <c r="AH1" s="40"/>
      <c r="AI1" s="40"/>
      <c r="AJ1" s="40"/>
      <c r="AK1" s="40"/>
      <c r="AL1" s="40"/>
      <c r="AN1" s="227" t="s">
        <v>48</v>
      </c>
      <c r="AO1" s="227"/>
      <c r="AP1" s="227"/>
      <c r="AQ1" s="227"/>
      <c r="AR1" s="227"/>
      <c r="AS1" s="227"/>
      <c r="AT1" s="227"/>
      <c r="AU1" s="227"/>
      <c r="AV1" s="227"/>
      <c r="AW1" s="227"/>
      <c r="AX1" s="227" t="s">
        <v>56</v>
      </c>
      <c r="AY1" s="227"/>
      <c r="AZ1" s="227"/>
      <c r="BA1" s="227"/>
      <c r="BB1" s="227"/>
      <c r="BC1" s="227"/>
      <c r="BD1" s="227"/>
    </row>
    <row r="2" spans="1:56" ht="19.5" customHeight="1">
      <c r="K2" s="7" t="s">
        <v>7</v>
      </c>
      <c r="L2" s="376" t="s">
        <v>186</v>
      </c>
      <c r="M2" s="376"/>
      <c r="N2" s="230">
        <f>請求書!$O$6</f>
        <v>0</v>
      </c>
      <c r="O2" s="230"/>
      <c r="P2" s="230" t="s">
        <v>3</v>
      </c>
      <c r="Q2" s="230"/>
      <c r="R2" s="230">
        <f>請求書!$S$6</f>
        <v>0</v>
      </c>
      <c r="S2" s="230"/>
      <c r="T2" s="230" t="s">
        <v>33</v>
      </c>
      <c r="U2" s="230"/>
      <c r="V2" s="8" t="s">
        <v>10</v>
      </c>
      <c r="AN2" s="227" t="s">
        <v>93</v>
      </c>
      <c r="AO2" s="227"/>
      <c r="AP2" s="227"/>
      <c r="AQ2" s="227"/>
      <c r="AR2" s="227"/>
      <c r="AS2" s="227"/>
      <c r="AT2" s="227"/>
      <c r="AU2" s="227"/>
      <c r="AV2" s="227"/>
      <c r="AW2" s="227"/>
      <c r="AX2" s="228">
        <v>25700</v>
      </c>
      <c r="AY2" s="228"/>
      <c r="AZ2" s="228"/>
      <c r="BA2" s="228"/>
      <c r="BB2" s="228"/>
      <c r="BC2" s="228"/>
      <c r="BD2" s="228"/>
    </row>
    <row r="3" spans="1:56" ht="14.25" customHeight="1">
      <c r="L3" s="225" t="s">
        <v>57</v>
      </c>
      <c r="M3" s="225"/>
      <c r="N3" s="225"/>
      <c r="O3" s="225"/>
      <c r="P3" s="225"/>
      <c r="Q3" s="254">
        <f>請求書!H24</f>
        <v>0</v>
      </c>
      <c r="R3" s="254"/>
      <c r="S3" s="254"/>
      <c r="T3" s="254"/>
      <c r="U3" s="254"/>
      <c r="V3" s="254"/>
      <c r="W3" s="254"/>
      <c r="X3" s="254"/>
      <c r="Y3" s="254"/>
      <c r="Z3" s="254"/>
      <c r="AA3" s="254"/>
      <c r="AB3" s="254"/>
      <c r="AC3" s="254"/>
      <c r="AD3" s="254"/>
      <c r="AN3" s="227" t="s">
        <v>55</v>
      </c>
      <c r="AO3" s="227"/>
      <c r="AP3" s="227"/>
      <c r="AQ3" s="227"/>
      <c r="AR3" s="227"/>
      <c r="AS3" s="227"/>
      <c r="AT3" s="227"/>
      <c r="AU3" s="227"/>
      <c r="AV3" s="227"/>
      <c r="AW3" s="227"/>
      <c r="AX3" s="228">
        <v>8700</v>
      </c>
      <c r="AY3" s="228"/>
      <c r="AZ3" s="228"/>
      <c r="BA3" s="228"/>
      <c r="BB3" s="228"/>
      <c r="BC3" s="228"/>
      <c r="BD3" s="228"/>
    </row>
    <row r="4" spans="1:56" ht="14.25" customHeight="1">
      <c r="L4" s="210" t="s">
        <v>91</v>
      </c>
      <c r="M4" s="210"/>
      <c r="N4" s="210"/>
      <c r="O4" s="210"/>
      <c r="P4" s="210"/>
      <c r="Q4" s="210">
        <f>請求書!Z24</f>
        <v>0</v>
      </c>
      <c r="R4" s="210"/>
      <c r="S4" s="210"/>
      <c r="T4" s="210"/>
      <c r="U4" s="210"/>
      <c r="V4" s="210"/>
      <c r="W4" s="210"/>
      <c r="X4" s="210"/>
      <c r="Y4" s="210"/>
      <c r="Z4" s="210"/>
      <c r="AA4" s="210"/>
      <c r="AB4" s="210"/>
      <c r="AC4" s="210"/>
      <c r="AD4" s="210"/>
      <c r="AN4" s="227" t="s">
        <v>49</v>
      </c>
      <c r="AO4" s="227"/>
      <c r="AP4" s="227"/>
      <c r="AQ4" s="227"/>
      <c r="AR4" s="227"/>
      <c r="AS4" s="227"/>
      <c r="AT4" s="227"/>
      <c r="AU4" s="227"/>
      <c r="AV4" s="227"/>
      <c r="AW4" s="227"/>
      <c r="AX4" s="228">
        <v>400</v>
      </c>
      <c r="AY4" s="228"/>
      <c r="AZ4" s="228"/>
      <c r="BA4" s="228"/>
      <c r="BB4" s="228"/>
      <c r="BC4" s="228"/>
      <c r="BD4" s="228"/>
    </row>
    <row r="5" spans="1:56" ht="14.25" customHeight="1">
      <c r="L5" s="210" t="s">
        <v>92</v>
      </c>
      <c r="M5" s="210"/>
      <c r="N5" s="210"/>
      <c r="O5" s="210"/>
      <c r="P5" s="210"/>
      <c r="Q5" s="255">
        <f>請求書!H18</f>
        <v>0</v>
      </c>
      <c r="R5" s="255"/>
      <c r="S5" s="255"/>
      <c r="T5" s="255"/>
      <c r="U5" s="255"/>
      <c r="V5" s="255"/>
      <c r="W5" s="255"/>
      <c r="X5" s="255"/>
      <c r="Y5" s="255"/>
      <c r="Z5" s="255"/>
      <c r="AA5" s="255"/>
      <c r="AB5" s="255"/>
      <c r="AC5" s="255"/>
      <c r="AD5" s="52" t="s">
        <v>94</v>
      </c>
      <c r="AN5" s="49"/>
      <c r="AO5" s="49"/>
      <c r="AP5" s="49"/>
      <c r="AQ5" s="49"/>
      <c r="AR5" s="49"/>
      <c r="AS5" s="49"/>
      <c r="AT5" s="49"/>
      <c r="AU5" s="49"/>
      <c r="AV5" s="49"/>
      <c r="AW5" s="49"/>
      <c r="AX5" s="48"/>
      <c r="AY5" s="48"/>
      <c r="AZ5" s="48"/>
      <c r="BA5" s="48"/>
      <c r="BB5" s="48"/>
      <c r="BC5" s="48"/>
      <c r="BD5" s="48"/>
    </row>
    <row r="6" spans="1:56" ht="14.25" customHeight="1">
      <c r="L6" s="210" t="s">
        <v>48</v>
      </c>
      <c r="M6" s="210"/>
      <c r="N6" s="210"/>
      <c r="O6" s="210"/>
      <c r="P6" s="210"/>
      <c r="Q6" s="261"/>
      <c r="R6" s="261"/>
      <c r="S6" s="261"/>
      <c r="T6" s="261"/>
      <c r="U6" s="261"/>
      <c r="V6" s="261"/>
      <c r="W6" s="261"/>
      <c r="X6" s="261"/>
      <c r="Y6" s="261"/>
      <c r="Z6" s="261"/>
      <c r="AA6" s="261"/>
      <c r="AB6" s="261"/>
      <c r="AC6" s="261"/>
      <c r="AD6" s="261"/>
      <c r="AN6" s="49"/>
      <c r="AO6" s="49"/>
      <c r="AP6" s="49"/>
      <c r="AQ6" s="49"/>
      <c r="AR6" s="49"/>
      <c r="AS6" s="49"/>
      <c r="AT6" s="49"/>
      <c r="AU6" s="49"/>
      <c r="AV6" s="49"/>
      <c r="AW6" s="49"/>
      <c r="AX6" s="48"/>
      <c r="AY6" s="48"/>
      <c r="AZ6" s="48"/>
      <c r="BA6" s="48"/>
      <c r="BB6" s="48"/>
      <c r="BC6" s="48"/>
      <c r="BD6" s="48"/>
    </row>
    <row r="7" spans="1:56" ht="14.25" customHeight="1">
      <c r="B7" t="s">
        <v>90</v>
      </c>
      <c r="N7" s="51"/>
      <c r="O7" s="51"/>
      <c r="T7" s="50"/>
      <c r="U7" s="50"/>
      <c r="V7" s="50"/>
      <c r="W7" s="50"/>
      <c r="X7" s="50"/>
      <c r="Y7" s="52"/>
      <c r="Z7" s="52"/>
      <c r="AA7" s="52"/>
      <c r="AB7" s="52"/>
      <c r="AC7" s="52"/>
      <c r="AD7" s="52"/>
      <c r="AE7" s="52"/>
      <c r="AF7" s="52"/>
      <c r="AG7" s="52"/>
      <c r="AH7" s="52"/>
      <c r="AI7" s="52"/>
      <c r="AJ7" s="52"/>
      <c r="AN7" s="49"/>
      <c r="AO7" s="49"/>
      <c r="AP7" s="49"/>
      <c r="AQ7" s="49"/>
      <c r="AR7" s="49"/>
      <c r="AS7" s="49"/>
      <c r="AT7" s="49"/>
      <c r="AU7" s="49"/>
      <c r="AV7" s="49"/>
      <c r="AW7" s="49"/>
      <c r="AX7" s="48"/>
      <c r="AY7" s="48"/>
      <c r="AZ7" s="48"/>
      <c r="BA7" s="48"/>
      <c r="BB7" s="48"/>
      <c r="BC7" s="48"/>
      <c r="BD7" s="48"/>
    </row>
    <row r="8" spans="1:56" ht="15" customHeight="1">
      <c r="B8" s="258" t="s">
        <v>95</v>
      </c>
      <c r="C8" s="258"/>
      <c r="D8" s="258"/>
      <c r="E8" s="258"/>
      <c r="F8" s="258"/>
      <c r="G8" s="258"/>
      <c r="H8" s="210" t="s">
        <v>96</v>
      </c>
      <c r="I8" s="210"/>
      <c r="J8" s="210"/>
      <c r="K8" s="210"/>
      <c r="L8" s="210"/>
      <c r="N8" s="259" t="s">
        <v>183</v>
      </c>
      <c r="O8" s="259"/>
      <c r="P8" s="259"/>
      <c r="Q8" s="259"/>
      <c r="R8" t="s">
        <v>81</v>
      </c>
      <c r="S8" s="259" t="s">
        <v>184</v>
      </c>
      <c r="T8" s="259"/>
      <c r="U8" s="259"/>
      <c r="V8" s="259"/>
      <c r="AI8" s="52"/>
    </row>
    <row r="9" spans="1:56" ht="15" customHeight="1">
      <c r="B9" s="258" t="s">
        <v>98</v>
      </c>
      <c r="C9" s="258"/>
      <c r="D9" s="258"/>
      <c r="E9" s="258"/>
      <c r="F9" s="258"/>
      <c r="G9" s="258"/>
      <c r="H9" s="258"/>
      <c r="I9" s="258"/>
      <c r="J9" s="258"/>
      <c r="K9" s="258"/>
      <c r="L9" s="258"/>
      <c r="M9" s="258"/>
      <c r="N9" s="258"/>
      <c r="O9" s="29"/>
      <c r="P9" s="30"/>
      <c r="Q9" s="30"/>
      <c r="R9" s="30"/>
    </row>
    <row r="10" spans="1:56" ht="15" customHeight="1">
      <c r="B10" s="210" t="s">
        <v>44</v>
      </c>
      <c r="C10" s="210"/>
      <c r="D10" s="210"/>
      <c r="E10" s="210"/>
      <c r="F10" s="210"/>
      <c r="G10" s="210" t="s">
        <v>53</v>
      </c>
      <c r="H10" s="210"/>
      <c r="I10" s="210"/>
      <c r="J10" s="210"/>
      <c r="K10" s="260"/>
      <c r="L10" s="260"/>
      <c r="M10" s="260"/>
      <c r="N10" s="260"/>
      <c r="O10" t="s">
        <v>22</v>
      </c>
    </row>
    <row r="11" spans="1:56" ht="13.5" customHeight="1">
      <c r="B11" s="207" t="s">
        <v>36</v>
      </c>
      <c r="C11" s="212"/>
      <c r="D11" s="246" t="s">
        <v>11</v>
      </c>
      <c r="E11" s="247"/>
      <c r="F11" s="247"/>
      <c r="G11" s="247"/>
      <c r="H11" s="247"/>
      <c r="I11" s="247"/>
      <c r="J11" s="247"/>
      <c r="K11" s="248"/>
      <c r="L11" s="207" t="s">
        <v>58</v>
      </c>
      <c r="M11" s="208"/>
      <c r="N11" s="208"/>
      <c r="O11" s="208"/>
      <c r="P11" s="212"/>
      <c r="Q11" s="214" t="s">
        <v>74</v>
      </c>
      <c r="R11" s="215"/>
      <c r="S11" s="215"/>
      <c r="T11" s="215"/>
      <c r="U11" s="215"/>
      <c r="V11" s="215"/>
      <c r="W11" s="216"/>
      <c r="X11" s="214" t="s">
        <v>75</v>
      </c>
      <c r="Y11" s="215"/>
      <c r="Z11" s="215"/>
      <c r="AA11" s="215"/>
      <c r="AB11" s="215"/>
      <c r="AC11" s="215"/>
      <c r="AD11" s="216"/>
      <c r="AI11" s="39"/>
    </row>
    <row r="12" spans="1:56">
      <c r="B12" s="188"/>
      <c r="C12" s="191"/>
      <c r="D12" s="188" t="s">
        <v>37</v>
      </c>
      <c r="E12" s="189"/>
      <c r="F12" s="189"/>
      <c r="G12" s="189"/>
      <c r="H12" s="189"/>
      <c r="I12" s="189"/>
      <c r="J12" s="189"/>
      <c r="K12" s="191"/>
      <c r="L12" s="188"/>
      <c r="M12" s="189"/>
      <c r="N12" s="189"/>
      <c r="O12" s="189"/>
      <c r="P12" s="191"/>
      <c r="Q12" s="217"/>
      <c r="R12" s="218"/>
      <c r="S12" s="218"/>
      <c r="T12" s="218"/>
      <c r="U12" s="218"/>
      <c r="V12" s="218"/>
      <c r="W12" s="219"/>
      <c r="X12" s="217"/>
      <c r="Y12" s="218"/>
      <c r="Z12" s="218"/>
      <c r="AA12" s="218"/>
      <c r="AB12" s="218"/>
      <c r="AC12" s="218"/>
      <c r="AD12" s="219"/>
      <c r="AI12" s="39"/>
      <c r="AJ12" s="39"/>
    </row>
    <row r="13" spans="1:56">
      <c r="B13" s="192"/>
      <c r="C13" s="195"/>
      <c r="D13" s="192"/>
      <c r="E13" s="176"/>
      <c r="F13" s="176"/>
      <c r="G13" s="176"/>
      <c r="H13" s="176"/>
      <c r="I13" s="176"/>
      <c r="J13" s="176"/>
      <c r="K13" s="195"/>
      <c r="L13" s="192"/>
      <c r="M13" s="176"/>
      <c r="N13" s="176"/>
      <c r="O13" s="176"/>
      <c r="P13" s="195"/>
      <c r="Q13" s="222" t="s">
        <v>103</v>
      </c>
      <c r="R13" s="223"/>
      <c r="S13" s="223"/>
      <c r="T13" s="223"/>
      <c r="U13" s="223"/>
      <c r="V13" s="223"/>
      <c r="W13" s="223"/>
      <c r="X13" s="223"/>
      <c r="Y13" s="223"/>
      <c r="Z13" s="223"/>
      <c r="AA13" s="223"/>
      <c r="AB13" s="223"/>
      <c r="AC13" s="223"/>
      <c r="AD13" s="224"/>
    </row>
    <row r="14" spans="1:56">
      <c r="B14" s="188">
        <v>1</v>
      </c>
      <c r="C14" s="191"/>
      <c r="D14" s="234"/>
      <c r="E14" s="235"/>
      <c r="F14" s="235"/>
      <c r="G14" s="235"/>
      <c r="H14" s="235"/>
      <c r="I14" s="235"/>
      <c r="J14" s="235"/>
      <c r="K14" s="236"/>
      <c r="L14" s="237" t="str">
        <f>IF(D15="","",$G$10)</f>
        <v/>
      </c>
      <c r="M14" s="238"/>
      <c r="N14" s="238"/>
      <c r="O14" s="238"/>
      <c r="P14" s="239"/>
      <c r="Q14" s="180" t="str">
        <f>IF(D15="","",$K$10)</f>
        <v/>
      </c>
      <c r="R14" s="181"/>
      <c r="S14" s="181"/>
      <c r="T14" s="181"/>
      <c r="U14" s="181"/>
      <c r="V14" s="181"/>
      <c r="W14" s="16" t="s">
        <v>22</v>
      </c>
      <c r="X14" s="180" t="str">
        <f>IF(OR(D15="",$Q$6=""),"",VLOOKUP($Q$6,$AN$2:$BD$4,11,0))</f>
        <v/>
      </c>
      <c r="Y14" s="181"/>
      <c r="Z14" s="181"/>
      <c r="AA14" s="181"/>
      <c r="AB14" s="181"/>
      <c r="AC14" s="181"/>
      <c r="AD14" s="71" t="s">
        <v>22</v>
      </c>
    </row>
    <row r="15" spans="1:56" ht="18.75" customHeight="1">
      <c r="B15" s="192"/>
      <c r="C15" s="195"/>
      <c r="D15" s="242"/>
      <c r="E15" s="243"/>
      <c r="F15" s="243"/>
      <c r="G15" s="243"/>
      <c r="H15" s="243"/>
      <c r="I15" s="243"/>
      <c r="J15" s="243"/>
      <c r="K15" s="244"/>
      <c r="L15" s="240"/>
      <c r="M15" s="209"/>
      <c r="N15" s="209"/>
      <c r="O15" s="209"/>
      <c r="P15" s="241"/>
      <c r="Q15" s="177" t="str">
        <f>IF(D15="","",MIN(Q14,X14))</f>
        <v/>
      </c>
      <c r="R15" s="178"/>
      <c r="S15" s="178"/>
      <c r="T15" s="178"/>
      <c r="U15" s="178"/>
      <c r="V15" s="178"/>
      <c r="W15" s="178"/>
      <c r="X15" s="178"/>
      <c r="Y15" s="178"/>
      <c r="Z15" s="178"/>
      <c r="AA15" s="178"/>
      <c r="AB15" s="178"/>
      <c r="AC15" s="178"/>
      <c r="AD15" s="72" t="s">
        <v>22</v>
      </c>
    </row>
    <row r="16" spans="1:56">
      <c r="B16" s="207">
        <f>B14+1</f>
        <v>2</v>
      </c>
      <c r="C16" s="212"/>
      <c r="D16" s="234"/>
      <c r="E16" s="235"/>
      <c r="F16" s="235"/>
      <c r="G16" s="235"/>
      <c r="H16" s="235"/>
      <c r="I16" s="235"/>
      <c r="J16" s="235"/>
      <c r="K16" s="236"/>
      <c r="L16" s="237" t="str">
        <f>IF(D17="","",$G$10)</f>
        <v/>
      </c>
      <c r="M16" s="238"/>
      <c r="N16" s="238"/>
      <c r="O16" s="238"/>
      <c r="P16" s="239"/>
      <c r="Q16" s="180" t="str">
        <f>IF(D17="","",$K$10)</f>
        <v/>
      </c>
      <c r="R16" s="181"/>
      <c r="S16" s="181"/>
      <c r="T16" s="181"/>
      <c r="U16" s="181"/>
      <c r="V16" s="181"/>
      <c r="W16" s="16" t="s">
        <v>22</v>
      </c>
      <c r="X16" s="180" t="str">
        <f>IF(OR(D17="",$Q$6=""),"",VLOOKUP($Q$6,$AN$2:$BD$4,11,0))</f>
        <v/>
      </c>
      <c r="Y16" s="181"/>
      <c r="Z16" s="181"/>
      <c r="AA16" s="181"/>
      <c r="AB16" s="181"/>
      <c r="AC16" s="181"/>
      <c r="AD16" s="71" t="s">
        <v>22</v>
      </c>
    </row>
    <row r="17" spans="2:30" ht="18.75" customHeight="1">
      <c r="B17" s="192"/>
      <c r="C17" s="195"/>
      <c r="D17" s="242"/>
      <c r="E17" s="243"/>
      <c r="F17" s="243"/>
      <c r="G17" s="243"/>
      <c r="H17" s="243"/>
      <c r="I17" s="243"/>
      <c r="J17" s="243"/>
      <c r="K17" s="244"/>
      <c r="L17" s="240"/>
      <c r="M17" s="209"/>
      <c r="N17" s="209"/>
      <c r="O17" s="209"/>
      <c r="P17" s="241"/>
      <c r="Q17" s="177" t="str">
        <f>IF(D17="","",MIN(Q16,X16))</f>
        <v/>
      </c>
      <c r="R17" s="178"/>
      <c r="S17" s="178"/>
      <c r="T17" s="178"/>
      <c r="U17" s="178"/>
      <c r="V17" s="178"/>
      <c r="W17" s="178"/>
      <c r="X17" s="178"/>
      <c r="Y17" s="178"/>
      <c r="Z17" s="178"/>
      <c r="AA17" s="178"/>
      <c r="AB17" s="178"/>
      <c r="AC17" s="178"/>
      <c r="AD17" s="72" t="s">
        <v>22</v>
      </c>
    </row>
    <row r="18" spans="2:30">
      <c r="B18" s="207">
        <f>B16+1</f>
        <v>3</v>
      </c>
      <c r="C18" s="212"/>
      <c r="D18" s="234"/>
      <c r="E18" s="235"/>
      <c r="F18" s="235"/>
      <c r="G18" s="235"/>
      <c r="H18" s="235"/>
      <c r="I18" s="235"/>
      <c r="J18" s="235"/>
      <c r="K18" s="236"/>
      <c r="L18" s="237" t="str">
        <f>IF(D19="","",$G$10)</f>
        <v/>
      </c>
      <c r="M18" s="238"/>
      <c r="N18" s="238"/>
      <c r="O18" s="238"/>
      <c r="P18" s="239"/>
      <c r="Q18" s="180" t="str">
        <f>IF(D19="","",$K$10)</f>
        <v/>
      </c>
      <c r="R18" s="181"/>
      <c r="S18" s="181"/>
      <c r="T18" s="181"/>
      <c r="U18" s="181"/>
      <c r="V18" s="181"/>
      <c r="W18" s="16" t="s">
        <v>22</v>
      </c>
      <c r="X18" s="180" t="str">
        <f>IF(OR(D19="",$Q$6=""),"",VLOOKUP($Q$6,$AN$2:$BD$4,11,0))</f>
        <v/>
      </c>
      <c r="Y18" s="181"/>
      <c r="Z18" s="181"/>
      <c r="AA18" s="181"/>
      <c r="AB18" s="181"/>
      <c r="AC18" s="181"/>
      <c r="AD18" s="71" t="s">
        <v>22</v>
      </c>
    </row>
    <row r="19" spans="2:30" ht="18.75" customHeight="1">
      <c r="B19" s="192"/>
      <c r="C19" s="195"/>
      <c r="D19" s="242"/>
      <c r="E19" s="243"/>
      <c r="F19" s="243"/>
      <c r="G19" s="243"/>
      <c r="H19" s="243"/>
      <c r="I19" s="243"/>
      <c r="J19" s="243"/>
      <c r="K19" s="244"/>
      <c r="L19" s="240"/>
      <c r="M19" s="209"/>
      <c r="N19" s="209"/>
      <c r="O19" s="209"/>
      <c r="P19" s="241"/>
      <c r="Q19" s="177" t="str">
        <f>IF(D19="","",MIN(Q18,X18))</f>
        <v/>
      </c>
      <c r="R19" s="178"/>
      <c r="S19" s="178"/>
      <c r="T19" s="178"/>
      <c r="U19" s="178"/>
      <c r="V19" s="178"/>
      <c r="W19" s="178"/>
      <c r="X19" s="178"/>
      <c r="Y19" s="178"/>
      <c r="Z19" s="178"/>
      <c r="AA19" s="178"/>
      <c r="AB19" s="178"/>
      <c r="AC19" s="178"/>
      <c r="AD19" s="72" t="s">
        <v>22</v>
      </c>
    </row>
    <row r="20" spans="2:30">
      <c r="B20" s="207">
        <f>B18+1</f>
        <v>4</v>
      </c>
      <c r="C20" s="212"/>
      <c r="D20" s="234"/>
      <c r="E20" s="235"/>
      <c r="F20" s="235"/>
      <c r="G20" s="235"/>
      <c r="H20" s="235"/>
      <c r="I20" s="235"/>
      <c r="J20" s="235"/>
      <c r="K20" s="236"/>
      <c r="L20" s="237" t="str">
        <f>IF(D21="","",$G$10)</f>
        <v/>
      </c>
      <c r="M20" s="238"/>
      <c r="N20" s="238"/>
      <c r="O20" s="238"/>
      <c r="P20" s="239"/>
      <c r="Q20" s="180" t="str">
        <f>IF(D21="","",$K$10)</f>
        <v/>
      </c>
      <c r="R20" s="181"/>
      <c r="S20" s="181"/>
      <c r="T20" s="181"/>
      <c r="U20" s="181"/>
      <c r="V20" s="181"/>
      <c r="W20" s="16" t="s">
        <v>22</v>
      </c>
      <c r="X20" s="180" t="str">
        <f>IF(OR(D21="",$Q$6=""),"",VLOOKUP($Q$6,$AN$2:$BD$4,11,0))</f>
        <v/>
      </c>
      <c r="Y20" s="181"/>
      <c r="Z20" s="181"/>
      <c r="AA20" s="181"/>
      <c r="AB20" s="181"/>
      <c r="AC20" s="181"/>
      <c r="AD20" s="71" t="s">
        <v>22</v>
      </c>
    </row>
    <row r="21" spans="2:30" ht="18.75" customHeight="1">
      <c r="B21" s="192"/>
      <c r="C21" s="195"/>
      <c r="D21" s="242"/>
      <c r="E21" s="243"/>
      <c r="F21" s="243"/>
      <c r="G21" s="243"/>
      <c r="H21" s="243"/>
      <c r="I21" s="243"/>
      <c r="J21" s="243"/>
      <c r="K21" s="244"/>
      <c r="L21" s="240"/>
      <c r="M21" s="209"/>
      <c r="N21" s="209"/>
      <c r="O21" s="209"/>
      <c r="P21" s="241"/>
      <c r="Q21" s="177" t="str">
        <f>IF(D21="","",MIN(Q20,X20))</f>
        <v/>
      </c>
      <c r="R21" s="178"/>
      <c r="S21" s="178"/>
      <c r="T21" s="178"/>
      <c r="U21" s="178"/>
      <c r="V21" s="178"/>
      <c r="W21" s="178"/>
      <c r="X21" s="178"/>
      <c r="Y21" s="178"/>
      <c r="Z21" s="178"/>
      <c r="AA21" s="178"/>
      <c r="AB21" s="178"/>
      <c r="AC21" s="178"/>
      <c r="AD21" s="72" t="s">
        <v>22</v>
      </c>
    </row>
    <row r="22" spans="2:30">
      <c r="B22" s="207">
        <f>B20+1</f>
        <v>5</v>
      </c>
      <c r="C22" s="212"/>
      <c r="D22" s="234"/>
      <c r="E22" s="235"/>
      <c r="F22" s="235"/>
      <c r="G22" s="235"/>
      <c r="H22" s="235"/>
      <c r="I22" s="235"/>
      <c r="J22" s="235"/>
      <c r="K22" s="236"/>
      <c r="L22" s="237" t="str">
        <f>IF(D23="","",$G$10)</f>
        <v/>
      </c>
      <c r="M22" s="238"/>
      <c r="N22" s="238"/>
      <c r="O22" s="238"/>
      <c r="P22" s="239"/>
      <c r="Q22" s="180" t="str">
        <f>IF(D23="","",$K$10)</f>
        <v/>
      </c>
      <c r="R22" s="181"/>
      <c r="S22" s="181"/>
      <c r="T22" s="181"/>
      <c r="U22" s="181"/>
      <c r="V22" s="181"/>
      <c r="W22" s="16" t="s">
        <v>22</v>
      </c>
      <c r="X22" s="180" t="str">
        <f>IF(OR(D23="",$Q$6=""),"",VLOOKUP($Q$6,$AN$2:$BD$4,11,0))</f>
        <v/>
      </c>
      <c r="Y22" s="181"/>
      <c r="Z22" s="181"/>
      <c r="AA22" s="181"/>
      <c r="AB22" s="181"/>
      <c r="AC22" s="181"/>
      <c r="AD22" s="71" t="s">
        <v>22</v>
      </c>
    </row>
    <row r="23" spans="2:30" ht="18.75" customHeight="1">
      <c r="B23" s="192"/>
      <c r="C23" s="195"/>
      <c r="D23" s="242"/>
      <c r="E23" s="243"/>
      <c r="F23" s="243"/>
      <c r="G23" s="243"/>
      <c r="H23" s="243"/>
      <c r="I23" s="243"/>
      <c r="J23" s="243"/>
      <c r="K23" s="244"/>
      <c r="L23" s="240"/>
      <c r="M23" s="209"/>
      <c r="N23" s="209"/>
      <c r="O23" s="209"/>
      <c r="P23" s="241"/>
      <c r="Q23" s="177" t="str">
        <f>IF(D23="","",MIN(Q22,X22))</f>
        <v/>
      </c>
      <c r="R23" s="178"/>
      <c r="S23" s="178"/>
      <c r="T23" s="178"/>
      <c r="U23" s="178"/>
      <c r="V23" s="178"/>
      <c r="W23" s="178"/>
      <c r="X23" s="178"/>
      <c r="Y23" s="178"/>
      <c r="Z23" s="178"/>
      <c r="AA23" s="178"/>
      <c r="AB23" s="178"/>
      <c r="AC23" s="178"/>
      <c r="AD23" s="72" t="s">
        <v>22</v>
      </c>
    </row>
    <row r="24" spans="2:30">
      <c r="B24" s="207">
        <f>B22+1</f>
        <v>6</v>
      </c>
      <c r="C24" s="212"/>
      <c r="D24" s="234"/>
      <c r="E24" s="235"/>
      <c r="F24" s="235"/>
      <c r="G24" s="235"/>
      <c r="H24" s="235"/>
      <c r="I24" s="235"/>
      <c r="J24" s="235"/>
      <c r="K24" s="236"/>
      <c r="L24" s="237" t="str">
        <f>IF(D25="","",$G$10)</f>
        <v/>
      </c>
      <c r="M24" s="238"/>
      <c r="N24" s="238"/>
      <c r="O24" s="238"/>
      <c r="P24" s="239"/>
      <c r="Q24" s="180" t="str">
        <f>IF(D25="","",$K$10)</f>
        <v/>
      </c>
      <c r="R24" s="181"/>
      <c r="S24" s="181"/>
      <c r="T24" s="181"/>
      <c r="U24" s="181"/>
      <c r="V24" s="181"/>
      <c r="W24" s="16" t="s">
        <v>22</v>
      </c>
      <c r="X24" s="180" t="str">
        <f>IF(OR(D25="",$Q$6=""),"",VLOOKUP($Q$6,$AN$2:$BD$4,11,0))</f>
        <v/>
      </c>
      <c r="Y24" s="181"/>
      <c r="Z24" s="181"/>
      <c r="AA24" s="181"/>
      <c r="AB24" s="181"/>
      <c r="AC24" s="181"/>
      <c r="AD24" s="71" t="s">
        <v>22</v>
      </c>
    </row>
    <row r="25" spans="2:30" ht="18.75" customHeight="1">
      <c r="B25" s="192"/>
      <c r="C25" s="195"/>
      <c r="D25" s="242"/>
      <c r="E25" s="243"/>
      <c r="F25" s="243"/>
      <c r="G25" s="243"/>
      <c r="H25" s="243"/>
      <c r="I25" s="243"/>
      <c r="J25" s="243"/>
      <c r="K25" s="244"/>
      <c r="L25" s="240"/>
      <c r="M25" s="209"/>
      <c r="N25" s="209"/>
      <c r="O25" s="209"/>
      <c r="P25" s="241"/>
      <c r="Q25" s="177" t="str">
        <f>IF(D25="","",MIN(Q24,X24))</f>
        <v/>
      </c>
      <c r="R25" s="178"/>
      <c r="S25" s="178"/>
      <c r="T25" s="178"/>
      <c r="U25" s="178"/>
      <c r="V25" s="178"/>
      <c r="W25" s="178"/>
      <c r="X25" s="178"/>
      <c r="Y25" s="178"/>
      <c r="Z25" s="178"/>
      <c r="AA25" s="178"/>
      <c r="AB25" s="178"/>
      <c r="AC25" s="178"/>
      <c r="AD25" s="72" t="s">
        <v>22</v>
      </c>
    </row>
    <row r="26" spans="2:30">
      <c r="B26" s="207">
        <f>B24+1</f>
        <v>7</v>
      </c>
      <c r="C26" s="212"/>
      <c r="D26" s="234"/>
      <c r="E26" s="235"/>
      <c r="F26" s="235"/>
      <c r="G26" s="235"/>
      <c r="H26" s="235"/>
      <c r="I26" s="235"/>
      <c r="J26" s="235"/>
      <c r="K26" s="236"/>
      <c r="L26" s="237" t="str">
        <f>IF(D27="","",$G$10)</f>
        <v/>
      </c>
      <c r="M26" s="238"/>
      <c r="N26" s="238"/>
      <c r="O26" s="238"/>
      <c r="P26" s="239"/>
      <c r="Q26" s="180" t="str">
        <f>IF(D27="","",$K$10)</f>
        <v/>
      </c>
      <c r="R26" s="181"/>
      <c r="S26" s="181"/>
      <c r="T26" s="181"/>
      <c r="U26" s="181"/>
      <c r="V26" s="181"/>
      <c r="W26" s="16" t="s">
        <v>22</v>
      </c>
      <c r="X26" s="180" t="str">
        <f>IF(OR(D27="",$Q$6=""),"",VLOOKUP($Q$6,$AN$2:$BD$4,11,0))</f>
        <v/>
      </c>
      <c r="Y26" s="181"/>
      <c r="Z26" s="181"/>
      <c r="AA26" s="181"/>
      <c r="AB26" s="181"/>
      <c r="AC26" s="181"/>
      <c r="AD26" s="71" t="s">
        <v>22</v>
      </c>
    </row>
    <row r="27" spans="2:30" ht="18.75" customHeight="1">
      <c r="B27" s="192"/>
      <c r="C27" s="195"/>
      <c r="D27" s="242"/>
      <c r="E27" s="243"/>
      <c r="F27" s="243"/>
      <c r="G27" s="243"/>
      <c r="H27" s="243"/>
      <c r="I27" s="243"/>
      <c r="J27" s="243"/>
      <c r="K27" s="244"/>
      <c r="L27" s="240"/>
      <c r="M27" s="209"/>
      <c r="N27" s="209"/>
      <c r="O27" s="209"/>
      <c r="P27" s="241"/>
      <c r="Q27" s="177" t="str">
        <f>IF(D27="","",MIN(Q26,X26))</f>
        <v/>
      </c>
      <c r="R27" s="178"/>
      <c r="S27" s="178"/>
      <c r="T27" s="178"/>
      <c r="U27" s="178"/>
      <c r="V27" s="178"/>
      <c r="W27" s="178"/>
      <c r="X27" s="178"/>
      <c r="Y27" s="178"/>
      <c r="Z27" s="178"/>
      <c r="AA27" s="178"/>
      <c r="AB27" s="178"/>
      <c r="AC27" s="178"/>
      <c r="AD27" s="72" t="s">
        <v>22</v>
      </c>
    </row>
    <row r="28" spans="2:30">
      <c r="B28" s="207">
        <f>B26+1</f>
        <v>8</v>
      </c>
      <c r="C28" s="212"/>
      <c r="D28" s="234"/>
      <c r="E28" s="235"/>
      <c r="F28" s="235"/>
      <c r="G28" s="235"/>
      <c r="H28" s="235"/>
      <c r="I28" s="235"/>
      <c r="J28" s="235"/>
      <c r="K28" s="236"/>
      <c r="L28" s="237" t="str">
        <f>IF(D29="","",$G$10)</f>
        <v/>
      </c>
      <c r="M28" s="238"/>
      <c r="N28" s="238"/>
      <c r="O28" s="238"/>
      <c r="P28" s="239"/>
      <c r="Q28" s="180" t="str">
        <f>IF(D29="","",$K$10)</f>
        <v/>
      </c>
      <c r="R28" s="181"/>
      <c r="S28" s="181"/>
      <c r="T28" s="181"/>
      <c r="U28" s="181"/>
      <c r="V28" s="181"/>
      <c r="W28" s="16" t="s">
        <v>22</v>
      </c>
      <c r="X28" s="180" t="str">
        <f>IF(OR(D29="",$Q$6=""),"",VLOOKUP($Q$6,$AN$2:$BD$4,11,0))</f>
        <v/>
      </c>
      <c r="Y28" s="181"/>
      <c r="Z28" s="181"/>
      <c r="AA28" s="181"/>
      <c r="AB28" s="181"/>
      <c r="AC28" s="181"/>
      <c r="AD28" s="71" t="s">
        <v>22</v>
      </c>
    </row>
    <row r="29" spans="2:30" ht="18.75" customHeight="1">
      <c r="B29" s="192"/>
      <c r="C29" s="195"/>
      <c r="D29" s="242"/>
      <c r="E29" s="243"/>
      <c r="F29" s="243"/>
      <c r="G29" s="243"/>
      <c r="H29" s="243"/>
      <c r="I29" s="243"/>
      <c r="J29" s="243"/>
      <c r="K29" s="244"/>
      <c r="L29" s="240"/>
      <c r="M29" s="209"/>
      <c r="N29" s="209"/>
      <c r="O29" s="209"/>
      <c r="P29" s="241"/>
      <c r="Q29" s="177" t="str">
        <f>IF(D29="","",MIN(Q28,X28))</f>
        <v/>
      </c>
      <c r="R29" s="178"/>
      <c r="S29" s="178"/>
      <c r="T29" s="178"/>
      <c r="U29" s="178"/>
      <c r="V29" s="178"/>
      <c r="W29" s="178"/>
      <c r="X29" s="178"/>
      <c r="Y29" s="178"/>
      <c r="Z29" s="178"/>
      <c r="AA29" s="178"/>
      <c r="AB29" s="178"/>
      <c r="AC29" s="178"/>
      <c r="AD29" s="72" t="s">
        <v>22</v>
      </c>
    </row>
    <row r="30" spans="2:30">
      <c r="B30" s="207">
        <f>B28+1</f>
        <v>9</v>
      </c>
      <c r="C30" s="212"/>
      <c r="D30" s="234"/>
      <c r="E30" s="235"/>
      <c r="F30" s="235"/>
      <c r="G30" s="235"/>
      <c r="H30" s="235"/>
      <c r="I30" s="235"/>
      <c r="J30" s="235"/>
      <c r="K30" s="236"/>
      <c r="L30" s="237" t="str">
        <f>IF(D31="","",$G$10)</f>
        <v/>
      </c>
      <c r="M30" s="238"/>
      <c r="N30" s="238"/>
      <c r="O30" s="238"/>
      <c r="P30" s="239"/>
      <c r="Q30" s="180" t="str">
        <f>IF(D31="","",$K$10)</f>
        <v/>
      </c>
      <c r="R30" s="181"/>
      <c r="S30" s="181"/>
      <c r="T30" s="181"/>
      <c r="U30" s="181"/>
      <c r="V30" s="181"/>
      <c r="W30" s="16" t="s">
        <v>22</v>
      </c>
      <c r="X30" s="180" t="str">
        <f>IF(OR(D31="",$Q$6=""),"",VLOOKUP($Q$6,$AN$2:$BD$4,11,0))</f>
        <v/>
      </c>
      <c r="Y30" s="181"/>
      <c r="Z30" s="181"/>
      <c r="AA30" s="181"/>
      <c r="AB30" s="181"/>
      <c r="AC30" s="181"/>
      <c r="AD30" s="71" t="s">
        <v>22</v>
      </c>
    </row>
    <row r="31" spans="2:30" ht="18.75" customHeight="1">
      <c r="B31" s="192"/>
      <c r="C31" s="195"/>
      <c r="D31" s="242"/>
      <c r="E31" s="243"/>
      <c r="F31" s="243"/>
      <c r="G31" s="243"/>
      <c r="H31" s="243"/>
      <c r="I31" s="243"/>
      <c r="J31" s="243"/>
      <c r="K31" s="244"/>
      <c r="L31" s="240"/>
      <c r="M31" s="209"/>
      <c r="N31" s="209"/>
      <c r="O31" s="209"/>
      <c r="P31" s="241"/>
      <c r="Q31" s="177" t="str">
        <f>IF(D31="","",MIN(Q30,X30))</f>
        <v/>
      </c>
      <c r="R31" s="178"/>
      <c r="S31" s="178"/>
      <c r="T31" s="178"/>
      <c r="U31" s="178"/>
      <c r="V31" s="178"/>
      <c r="W31" s="178"/>
      <c r="X31" s="178"/>
      <c r="Y31" s="178"/>
      <c r="Z31" s="178"/>
      <c r="AA31" s="178"/>
      <c r="AB31" s="178"/>
      <c r="AC31" s="178"/>
      <c r="AD31" s="72" t="s">
        <v>22</v>
      </c>
    </row>
    <row r="32" spans="2:30">
      <c r="B32" s="207">
        <f>B30+1</f>
        <v>10</v>
      </c>
      <c r="C32" s="212"/>
      <c r="D32" s="234"/>
      <c r="E32" s="235"/>
      <c r="F32" s="235"/>
      <c r="G32" s="235"/>
      <c r="H32" s="235"/>
      <c r="I32" s="235"/>
      <c r="J32" s="235"/>
      <c r="K32" s="236"/>
      <c r="L32" s="262" t="str">
        <f>IF(D33="","",$G$10)</f>
        <v/>
      </c>
      <c r="M32" s="263"/>
      <c r="N32" s="263"/>
      <c r="O32" s="263"/>
      <c r="P32" s="264"/>
      <c r="Q32" s="268" t="str">
        <f>IF(D33="","",$K$10)</f>
        <v/>
      </c>
      <c r="R32" s="269"/>
      <c r="S32" s="269"/>
      <c r="T32" s="269"/>
      <c r="U32" s="269"/>
      <c r="V32" s="269"/>
      <c r="W32" s="74" t="s">
        <v>22</v>
      </c>
      <c r="X32" s="268" t="str">
        <f>IF(OR(D33="",$Q$6=""),"",VLOOKUP($Q$6,$AN$2:$BD$4,11,0))</f>
        <v/>
      </c>
      <c r="Y32" s="269"/>
      <c r="Z32" s="269"/>
      <c r="AA32" s="269"/>
      <c r="AB32" s="269"/>
      <c r="AC32" s="269"/>
      <c r="AD32" s="71" t="s">
        <v>22</v>
      </c>
    </row>
    <row r="33" spans="2:30" ht="18.75" customHeight="1">
      <c r="B33" s="192"/>
      <c r="C33" s="195"/>
      <c r="D33" s="242"/>
      <c r="E33" s="243"/>
      <c r="F33" s="243"/>
      <c r="G33" s="243"/>
      <c r="H33" s="243"/>
      <c r="I33" s="243"/>
      <c r="J33" s="243"/>
      <c r="K33" s="244"/>
      <c r="L33" s="265"/>
      <c r="M33" s="266"/>
      <c r="N33" s="266"/>
      <c r="O33" s="266"/>
      <c r="P33" s="267"/>
      <c r="Q33" s="270" t="str">
        <f>IF(D33="","",MIN(Q32,X32))</f>
        <v/>
      </c>
      <c r="R33" s="271"/>
      <c r="S33" s="271"/>
      <c r="T33" s="271"/>
      <c r="U33" s="271"/>
      <c r="V33" s="271"/>
      <c r="W33" s="271"/>
      <c r="X33" s="271"/>
      <c r="Y33" s="271"/>
      <c r="Z33" s="271"/>
      <c r="AA33" s="271"/>
      <c r="AB33" s="271"/>
      <c r="AC33" s="271"/>
      <c r="AD33" s="72" t="s">
        <v>22</v>
      </c>
    </row>
    <row r="34" spans="2:30">
      <c r="B34" s="207">
        <f>B32+1</f>
        <v>11</v>
      </c>
      <c r="C34" s="212"/>
      <c r="D34" s="234"/>
      <c r="E34" s="235"/>
      <c r="F34" s="235"/>
      <c r="G34" s="235"/>
      <c r="H34" s="235"/>
      <c r="I34" s="235"/>
      <c r="J34" s="235"/>
      <c r="K34" s="236"/>
      <c r="L34" s="262" t="str">
        <f>IF(D35="","",$G$10)</f>
        <v/>
      </c>
      <c r="M34" s="263"/>
      <c r="N34" s="263"/>
      <c r="O34" s="263"/>
      <c r="P34" s="264"/>
      <c r="Q34" s="268" t="str">
        <f>IF(D35="","",$K$10)</f>
        <v/>
      </c>
      <c r="R34" s="269"/>
      <c r="S34" s="269"/>
      <c r="T34" s="269"/>
      <c r="U34" s="269"/>
      <c r="V34" s="269"/>
      <c r="W34" s="74" t="s">
        <v>22</v>
      </c>
      <c r="X34" s="268" t="str">
        <f>IF(OR(D35="",$Q$6=""),"",VLOOKUP($Q$6,$AN$2:$BD$4,11,0))</f>
        <v/>
      </c>
      <c r="Y34" s="269"/>
      <c r="Z34" s="269"/>
      <c r="AA34" s="269"/>
      <c r="AB34" s="269"/>
      <c r="AC34" s="269"/>
      <c r="AD34" s="71" t="s">
        <v>22</v>
      </c>
    </row>
    <row r="35" spans="2:30" ht="18.75" customHeight="1">
      <c r="B35" s="192"/>
      <c r="C35" s="195"/>
      <c r="D35" s="242"/>
      <c r="E35" s="243"/>
      <c r="F35" s="243"/>
      <c r="G35" s="243"/>
      <c r="H35" s="243"/>
      <c r="I35" s="243"/>
      <c r="J35" s="243"/>
      <c r="K35" s="244"/>
      <c r="L35" s="265"/>
      <c r="M35" s="266"/>
      <c r="N35" s="266"/>
      <c r="O35" s="266"/>
      <c r="P35" s="267"/>
      <c r="Q35" s="270" t="str">
        <f>IF(D35="","",MIN(Q34,X34))</f>
        <v/>
      </c>
      <c r="R35" s="271"/>
      <c r="S35" s="271"/>
      <c r="T35" s="271"/>
      <c r="U35" s="271"/>
      <c r="V35" s="271"/>
      <c r="W35" s="271"/>
      <c r="X35" s="271"/>
      <c r="Y35" s="271"/>
      <c r="Z35" s="271"/>
      <c r="AA35" s="271"/>
      <c r="AB35" s="271"/>
      <c r="AC35" s="271"/>
      <c r="AD35" s="72" t="s">
        <v>22</v>
      </c>
    </row>
    <row r="36" spans="2:30">
      <c r="B36" s="207">
        <f>B34+1</f>
        <v>12</v>
      </c>
      <c r="C36" s="212"/>
      <c r="D36" s="234"/>
      <c r="E36" s="235"/>
      <c r="F36" s="235"/>
      <c r="G36" s="235"/>
      <c r="H36" s="235"/>
      <c r="I36" s="235"/>
      <c r="J36" s="235"/>
      <c r="K36" s="236"/>
      <c r="L36" s="237" t="str">
        <f>IF(D37="","",$G$10)</f>
        <v/>
      </c>
      <c r="M36" s="238"/>
      <c r="N36" s="238"/>
      <c r="O36" s="238"/>
      <c r="P36" s="239"/>
      <c r="Q36" s="180" t="str">
        <f>IF(D37="","",$K$10)</f>
        <v/>
      </c>
      <c r="R36" s="181"/>
      <c r="S36" s="181"/>
      <c r="T36" s="181"/>
      <c r="U36" s="181"/>
      <c r="V36" s="181"/>
      <c r="W36" s="16" t="s">
        <v>22</v>
      </c>
      <c r="X36" s="180" t="str">
        <f>IF(OR(D37="",$Q$6=""),"",VLOOKUP($Q$6,$AN$2:$BD$4,11,0))</f>
        <v/>
      </c>
      <c r="Y36" s="181"/>
      <c r="Z36" s="181"/>
      <c r="AA36" s="181"/>
      <c r="AB36" s="181"/>
      <c r="AC36" s="181"/>
      <c r="AD36" s="71" t="s">
        <v>22</v>
      </c>
    </row>
    <row r="37" spans="2:30" ht="18.75" customHeight="1">
      <c r="B37" s="192"/>
      <c r="C37" s="195"/>
      <c r="D37" s="242"/>
      <c r="E37" s="243"/>
      <c r="F37" s="243"/>
      <c r="G37" s="243"/>
      <c r="H37" s="243"/>
      <c r="I37" s="243"/>
      <c r="J37" s="243"/>
      <c r="K37" s="244"/>
      <c r="L37" s="240"/>
      <c r="M37" s="209"/>
      <c r="N37" s="209"/>
      <c r="O37" s="209"/>
      <c r="P37" s="241"/>
      <c r="Q37" s="177" t="str">
        <f>IF(D37="","",MIN(Q36,X36))</f>
        <v/>
      </c>
      <c r="R37" s="178"/>
      <c r="S37" s="178"/>
      <c r="T37" s="178"/>
      <c r="U37" s="178"/>
      <c r="V37" s="178"/>
      <c r="W37" s="178"/>
      <c r="X37" s="178"/>
      <c r="Y37" s="178"/>
      <c r="Z37" s="178"/>
      <c r="AA37" s="178"/>
      <c r="AB37" s="178"/>
      <c r="AC37" s="178"/>
      <c r="AD37" s="72" t="s">
        <v>22</v>
      </c>
    </row>
    <row r="38" spans="2:30">
      <c r="B38" s="207">
        <f>B36+1</f>
        <v>13</v>
      </c>
      <c r="C38" s="212"/>
      <c r="D38" s="234"/>
      <c r="E38" s="235"/>
      <c r="F38" s="235"/>
      <c r="G38" s="235"/>
      <c r="H38" s="235"/>
      <c r="I38" s="235"/>
      <c r="J38" s="235"/>
      <c r="K38" s="236"/>
      <c r="L38" s="237" t="str">
        <f>IF(D39="","",$G$10)</f>
        <v/>
      </c>
      <c r="M38" s="238"/>
      <c r="N38" s="238"/>
      <c r="O38" s="238"/>
      <c r="P38" s="239"/>
      <c r="Q38" s="180" t="str">
        <f>IF(D39="","",$K$10)</f>
        <v/>
      </c>
      <c r="R38" s="181"/>
      <c r="S38" s="181"/>
      <c r="T38" s="181"/>
      <c r="U38" s="181"/>
      <c r="V38" s="181"/>
      <c r="W38" s="16" t="s">
        <v>22</v>
      </c>
      <c r="X38" s="180" t="str">
        <f>IF(OR(D39="",$Q$6=""),"",VLOOKUP($Q$6,$AN$2:$BD$4,11,0))</f>
        <v/>
      </c>
      <c r="Y38" s="181"/>
      <c r="Z38" s="181"/>
      <c r="AA38" s="181"/>
      <c r="AB38" s="181"/>
      <c r="AC38" s="181"/>
      <c r="AD38" s="71" t="s">
        <v>22</v>
      </c>
    </row>
    <row r="39" spans="2:30" ht="18.75" customHeight="1">
      <c r="B39" s="192"/>
      <c r="C39" s="195"/>
      <c r="D39" s="242"/>
      <c r="E39" s="243"/>
      <c r="F39" s="243"/>
      <c r="G39" s="243"/>
      <c r="H39" s="243"/>
      <c r="I39" s="243"/>
      <c r="J39" s="243"/>
      <c r="K39" s="244"/>
      <c r="L39" s="240"/>
      <c r="M39" s="209"/>
      <c r="N39" s="209"/>
      <c r="O39" s="209"/>
      <c r="P39" s="241"/>
      <c r="Q39" s="177" t="str">
        <f>IF(D39="","",MIN(Q38,X38))</f>
        <v/>
      </c>
      <c r="R39" s="178"/>
      <c r="S39" s="178"/>
      <c r="T39" s="178"/>
      <c r="U39" s="178"/>
      <c r="V39" s="178"/>
      <c r="W39" s="178"/>
      <c r="X39" s="178"/>
      <c r="Y39" s="178"/>
      <c r="Z39" s="178"/>
      <c r="AA39" s="178"/>
      <c r="AB39" s="178"/>
      <c r="AC39" s="178"/>
      <c r="AD39" s="72" t="s">
        <v>22</v>
      </c>
    </row>
    <row r="40" spans="2:30">
      <c r="B40" s="207">
        <f>B38+1</f>
        <v>14</v>
      </c>
      <c r="C40" s="212"/>
      <c r="D40" s="234"/>
      <c r="E40" s="235"/>
      <c r="F40" s="235"/>
      <c r="G40" s="235"/>
      <c r="H40" s="235"/>
      <c r="I40" s="235"/>
      <c r="J40" s="235"/>
      <c r="K40" s="236"/>
      <c r="L40" s="237" t="str">
        <f>IF(D41="","",$G$10)</f>
        <v/>
      </c>
      <c r="M40" s="238"/>
      <c r="N40" s="238"/>
      <c r="O40" s="238"/>
      <c r="P40" s="239"/>
      <c r="Q40" s="180" t="str">
        <f>IF(D41="","",$K$10)</f>
        <v/>
      </c>
      <c r="R40" s="181"/>
      <c r="S40" s="181"/>
      <c r="T40" s="181"/>
      <c r="U40" s="181"/>
      <c r="V40" s="181"/>
      <c r="W40" s="16" t="s">
        <v>22</v>
      </c>
      <c r="X40" s="180" t="str">
        <f>IF(OR(D41="",$Q$6=""),"",VLOOKUP($Q$6,$AN$2:$BD$4,11,0))</f>
        <v/>
      </c>
      <c r="Y40" s="181"/>
      <c r="Z40" s="181"/>
      <c r="AA40" s="181"/>
      <c r="AB40" s="181"/>
      <c r="AC40" s="181"/>
      <c r="AD40" s="71" t="s">
        <v>22</v>
      </c>
    </row>
    <row r="41" spans="2:30" ht="18.75" customHeight="1">
      <c r="B41" s="192"/>
      <c r="C41" s="195"/>
      <c r="D41" s="242"/>
      <c r="E41" s="243"/>
      <c r="F41" s="243"/>
      <c r="G41" s="243"/>
      <c r="H41" s="243"/>
      <c r="I41" s="243"/>
      <c r="J41" s="243"/>
      <c r="K41" s="244"/>
      <c r="L41" s="240"/>
      <c r="M41" s="209"/>
      <c r="N41" s="209"/>
      <c r="O41" s="209"/>
      <c r="P41" s="241"/>
      <c r="Q41" s="177" t="str">
        <f>IF(D41="","",MIN(Q40,X40))</f>
        <v/>
      </c>
      <c r="R41" s="178"/>
      <c r="S41" s="178"/>
      <c r="T41" s="178"/>
      <c r="U41" s="178"/>
      <c r="V41" s="178"/>
      <c r="W41" s="178"/>
      <c r="X41" s="178"/>
      <c r="Y41" s="178"/>
      <c r="Z41" s="178"/>
      <c r="AA41" s="178"/>
      <c r="AB41" s="178"/>
      <c r="AC41" s="178"/>
      <c r="AD41" s="72" t="s">
        <v>22</v>
      </c>
    </row>
    <row r="42" spans="2:30">
      <c r="B42" s="207">
        <f>B40+1</f>
        <v>15</v>
      </c>
      <c r="C42" s="212"/>
      <c r="D42" s="234"/>
      <c r="E42" s="235"/>
      <c r="F42" s="235"/>
      <c r="G42" s="235"/>
      <c r="H42" s="235"/>
      <c r="I42" s="235"/>
      <c r="J42" s="235"/>
      <c r="K42" s="236"/>
      <c r="L42" s="237" t="str">
        <f>IF(D43="","",$G$10)</f>
        <v/>
      </c>
      <c r="M42" s="238"/>
      <c r="N42" s="238"/>
      <c r="O42" s="238"/>
      <c r="P42" s="239"/>
      <c r="Q42" s="180" t="str">
        <f>IF(D43="","",$K$10)</f>
        <v/>
      </c>
      <c r="R42" s="181"/>
      <c r="S42" s="181"/>
      <c r="T42" s="181"/>
      <c r="U42" s="181"/>
      <c r="V42" s="181"/>
      <c r="W42" s="16" t="s">
        <v>22</v>
      </c>
      <c r="X42" s="180" t="str">
        <f>IF(OR(D43="",$Q$6=""),"",VLOOKUP($Q$6,$AN$2:$BD$4,11,0))</f>
        <v/>
      </c>
      <c r="Y42" s="181"/>
      <c r="Z42" s="181"/>
      <c r="AA42" s="181"/>
      <c r="AB42" s="181"/>
      <c r="AC42" s="181"/>
      <c r="AD42" s="71" t="s">
        <v>22</v>
      </c>
    </row>
    <row r="43" spans="2:30" ht="18.75" customHeight="1">
      <c r="B43" s="192"/>
      <c r="C43" s="195"/>
      <c r="D43" s="242"/>
      <c r="E43" s="243"/>
      <c r="F43" s="243"/>
      <c r="G43" s="243"/>
      <c r="H43" s="243"/>
      <c r="I43" s="243"/>
      <c r="J43" s="243"/>
      <c r="K43" s="244"/>
      <c r="L43" s="240"/>
      <c r="M43" s="209"/>
      <c r="N43" s="209"/>
      <c r="O43" s="209"/>
      <c r="P43" s="241"/>
      <c r="Q43" s="177" t="str">
        <f>IF(D43="","",MIN(Q42,X42))</f>
        <v/>
      </c>
      <c r="R43" s="178"/>
      <c r="S43" s="178"/>
      <c r="T43" s="178"/>
      <c r="U43" s="178"/>
      <c r="V43" s="178"/>
      <c r="W43" s="178"/>
      <c r="X43" s="178"/>
      <c r="Y43" s="178"/>
      <c r="Z43" s="178"/>
      <c r="AA43" s="178"/>
      <c r="AB43" s="178"/>
      <c r="AC43" s="178"/>
      <c r="AD43" s="72" t="s">
        <v>22</v>
      </c>
    </row>
    <row r="44" spans="2:30">
      <c r="B44" s="207">
        <f>B42+1</f>
        <v>16</v>
      </c>
      <c r="C44" s="212"/>
      <c r="D44" s="234"/>
      <c r="E44" s="235"/>
      <c r="F44" s="235"/>
      <c r="G44" s="235"/>
      <c r="H44" s="235"/>
      <c r="I44" s="235"/>
      <c r="J44" s="235"/>
      <c r="K44" s="236"/>
      <c r="L44" s="237" t="str">
        <f>IF(D45="","",$G$10)</f>
        <v/>
      </c>
      <c r="M44" s="238"/>
      <c r="N44" s="238"/>
      <c r="O44" s="238"/>
      <c r="P44" s="239"/>
      <c r="Q44" s="180" t="str">
        <f>IF(D45="","",$K$10)</f>
        <v/>
      </c>
      <c r="R44" s="181"/>
      <c r="S44" s="181"/>
      <c r="T44" s="181"/>
      <c r="U44" s="181"/>
      <c r="V44" s="181"/>
      <c r="W44" s="16" t="s">
        <v>22</v>
      </c>
      <c r="X44" s="180" t="str">
        <f>IF(OR(D45="",$Q$6=""),"",VLOOKUP($Q$6,$AN$2:$BD$4,11,0))</f>
        <v/>
      </c>
      <c r="Y44" s="181"/>
      <c r="Z44" s="181"/>
      <c r="AA44" s="181"/>
      <c r="AB44" s="181"/>
      <c r="AC44" s="181"/>
      <c r="AD44" s="71" t="s">
        <v>22</v>
      </c>
    </row>
    <row r="45" spans="2:30" ht="18.75" customHeight="1">
      <c r="B45" s="192"/>
      <c r="C45" s="195"/>
      <c r="D45" s="242"/>
      <c r="E45" s="243"/>
      <c r="F45" s="243"/>
      <c r="G45" s="243"/>
      <c r="H45" s="243"/>
      <c r="I45" s="243"/>
      <c r="J45" s="243"/>
      <c r="K45" s="244"/>
      <c r="L45" s="240"/>
      <c r="M45" s="209"/>
      <c r="N45" s="209"/>
      <c r="O45" s="209"/>
      <c r="P45" s="241"/>
      <c r="Q45" s="177" t="str">
        <f>IF(D45="","",MIN(Q44,X44))</f>
        <v/>
      </c>
      <c r="R45" s="178"/>
      <c r="S45" s="178"/>
      <c r="T45" s="178"/>
      <c r="U45" s="178"/>
      <c r="V45" s="178"/>
      <c r="W45" s="178"/>
      <c r="X45" s="178"/>
      <c r="Y45" s="178"/>
      <c r="Z45" s="178"/>
      <c r="AA45" s="178"/>
      <c r="AB45" s="178"/>
      <c r="AC45" s="178"/>
      <c r="AD45" s="72" t="s">
        <v>22</v>
      </c>
    </row>
    <row r="46" spans="2:30">
      <c r="B46" s="207">
        <f>B44+1</f>
        <v>17</v>
      </c>
      <c r="C46" s="212"/>
      <c r="D46" s="234"/>
      <c r="E46" s="235"/>
      <c r="F46" s="235"/>
      <c r="G46" s="235"/>
      <c r="H46" s="235"/>
      <c r="I46" s="235"/>
      <c r="J46" s="235"/>
      <c r="K46" s="236"/>
      <c r="L46" s="237" t="str">
        <f>IF(D47="","",$G$10)</f>
        <v/>
      </c>
      <c r="M46" s="238"/>
      <c r="N46" s="238"/>
      <c r="O46" s="238"/>
      <c r="P46" s="239"/>
      <c r="Q46" s="180" t="str">
        <f>IF(D47="","",$K$10)</f>
        <v/>
      </c>
      <c r="R46" s="181"/>
      <c r="S46" s="181"/>
      <c r="T46" s="181"/>
      <c r="U46" s="181"/>
      <c r="V46" s="181"/>
      <c r="W46" s="16" t="s">
        <v>22</v>
      </c>
      <c r="X46" s="180" t="str">
        <f>IF(OR(D47="",$Q$6=""),"",VLOOKUP($Q$6,$AN$2:$BD$4,11,0))</f>
        <v/>
      </c>
      <c r="Y46" s="181"/>
      <c r="Z46" s="181"/>
      <c r="AA46" s="181"/>
      <c r="AB46" s="181"/>
      <c r="AC46" s="181"/>
      <c r="AD46" s="71" t="s">
        <v>22</v>
      </c>
    </row>
    <row r="47" spans="2:30" ht="18.75" customHeight="1">
      <c r="B47" s="192"/>
      <c r="C47" s="195"/>
      <c r="D47" s="242"/>
      <c r="E47" s="243"/>
      <c r="F47" s="243"/>
      <c r="G47" s="243"/>
      <c r="H47" s="243"/>
      <c r="I47" s="243"/>
      <c r="J47" s="243"/>
      <c r="K47" s="244"/>
      <c r="L47" s="240"/>
      <c r="M47" s="209"/>
      <c r="N47" s="209"/>
      <c r="O47" s="209"/>
      <c r="P47" s="241"/>
      <c r="Q47" s="177" t="str">
        <f>IF(D47="","",MIN(Q46,X46))</f>
        <v/>
      </c>
      <c r="R47" s="178"/>
      <c r="S47" s="178"/>
      <c r="T47" s="178"/>
      <c r="U47" s="178"/>
      <c r="V47" s="178"/>
      <c r="W47" s="178"/>
      <c r="X47" s="178"/>
      <c r="Y47" s="178"/>
      <c r="Z47" s="178"/>
      <c r="AA47" s="178"/>
      <c r="AB47" s="178"/>
      <c r="AC47" s="178"/>
      <c r="AD47" s="72" t="s">
        <v>22</v>
      </c>
    </row>
    <row r="48" spans="2:30">
      <c r="B48" s="207">
        <f>B46+1</f>
        <v>18</v>
      </c>
      <c r="C48" s="212"/>
      <c r="D48" s="234"/>
      <c r="E48" s="235"/>
      <c r="F48" s="235"/>
      <c r="G48" s="235"/>
      <c r="H48" s="235"/>
      <c r="I48" s="235"/>
      <c r="J48" s="235"/>
      <c r="K48" s="236"/>
      <c r="L48" s="237" t="str">
        <f>IF(D49="","",$G$10)</f>
        <v/>
      </c>
      <c r="M48" s="238"/>
      <c r="N48" s="238"/>
      <c r="O48" s="238"/>
      <c r="P48" s="239"/>
      <c r="Q48" s="180" t="str">
        <f>IF(D49="","",$K$10)</f>
        <v/>
      </c>
      <c r="R48" s="181"/>
      <c r="S48" s="181"/>
      <c r="T48" s="181"/>
      <c r="U48" s="181"/>
      <c r="V48" s="181"/>
      <c r="W48" s="16" t="s">
        <v>22</v>
      </c>
      <c r="X48" s="180" t="str">
        <f>IF(OR(D49="",$Q$6=""),"",VLOOKUP($Q$6,$AN$2:$BD$4,11,0))</f>
        <v/>
      </c>
      <c r="Y48" s="181"/>
      <c r="Z48" s="181"/>
      <c r="AA48" s="181"/>
      <c r="AB48" s="181"/>
      <c r="AC48" s="181"/>
      <c r="AD48" s="71" t="s">
        <v>22</v>
      </c>
    </row>
    <row r="49" spans="1:58" ht="18.75" customHeight="1">
      <c r="B49" s="192"/>
      <c r="C49" s="195"/>
      <c r="D49" s="242"/>
      <c r="E49" s="243"/>
      <c r="F49" s="243"/>
      <c r="G49" s="243"/>
      <c r="H49" s="243"/>
      <c r="I49" s="243"/>
      <c r="J49" s="243"/>
      <c r="K49" s="244"/>
      <c r="L49" s="240"/>
      <c r="M49" s="209"/>
      <c r="N49" s="209"/>
      <c r="O49" s="209"/>
      <c r="P49" s="241"/>
      <c r="Q49" s="177" t="str">
        <f>IF(D49="","",MIN(Q48,X48))</f>
        <v/>
      </c>
      <c r="R49" s="178"/>
      <c r="S49" s="178"/>
      <c r="T49" s="178"/>
      <c r="U49" s="178"/>
      <c r="V49" s="178"/>
      <c r="W49" s="178"/>
      <c r="X49" s="178"/>
      <c r="Y49" s="178"/>
      <c r="Z49" s="178"/>
      <c r="AA49" s="178"/>
      <c r="AB49" s="178"/>
      <c r="AC49" s="178"/>
      <c r="AD49" s="72" t="s">
        <v>22</v>
      </c>
    </row>
    <row r="50" spans="1:58">
      <c r="B50" s="207">
        <f>B48+1</f>
        <v>19</v>
      </c>
      <c r="C50" s="212"/>
      <c r="D50" s="234"/>
      <c r="E50" s="235"/>
      <c r="F50" s="235"/>
      <c r="G50" s="235"/>
      <c r="H50" s="235"/>
      <c r="I50" s="235"/>
      <c r="J50" s="235"/>
      <c r="K50" s="236"/>
      <c r="L50" s="237" t="str">
        <f>IF(D51="","",$G$10)</f>
        <v/>
      </c>
      <c r="M50" s="238"/>
      <c r="N50" s="238"/>
      <c r="O50" s="238"/>
      <c r="P50" s="239"/>
      <c r="Q50" s="180" t="str">
        <f>IF(D51="","",$K$10)</f>
        <v/>
      </c>
      <c r="R50" s="181"/>
      <c r="S50" s="181"/>
      <c r="T50" s="181"/>
      <c r="U50" s="181"/>
      <c r="V50" s="181"/>
      <c r="W50" s="16" t="s">
        <v>22</v>
      </c>
      <c r="X50" s="180" t="str">
        <f>IF(OR(D51="",$Q$6=""),"",VLOOKUP($Q$6,$AN$2:$BD$4,11,0))</f>
        <v/>
      </c>
      <c r="Y50" s="181"/>
      <c r="Z50" s="181"/>
      <c r="AA50" s="181"/>
      <c r="AB50" s="181"/>
      <c r="AC50" s="181"/>
      <c r="AD50" s="71" t="s">
        <v>22</v>
      </c>
    </row>
    <row r="51" spans="1:58" ht="18.75" customHeight="1">
      <c r="B51" s="192"/>
      <c r="C51" s="195"/>
      <c r="D51" s="242"/>
      <c r="E51" s="243"/>
      <c r="F51" s="243"/>
      <c r="G51" s="243"/>
      <c r="H51" s="243"/>
      <c r="I51" s="243"/>
      <c r="J51" s="243"/>
      <c r="K51" s="244"/>
      <c r="L51" s="240"/>
      <c r="M51" s="209"/>
      <c r="N51" s="209"/>
      <c r="O51" s="209"/>
      <c r="P51" s="241"/>
      <c r="Q51" s="177" t="str">
        <f>IF(D51="","",MIN(Q50,X50))</f>
        <v/>
      </c>
      <c r="R51" s="178"/>
      <c r="S51" s="178"/>
      <c r="T51" s="178"/>
      <c r="U51" s="178"/>
      <c r="V51" s="178"/>
      <c r="W51" s="178"/>
      <c r="X51" s="178"/>
      <c r="Y51" s="178"/>
      <c r="Z51" s="178"/>
      <c r="AA51" s="178"/>
      <c r="AB51" s="178"/>
      <c r="AC51" s="178"/>
      <c r="AD51" s="72" t="s">
        <v>22</v>
      </c>
    </row>
    <row r="52" spans="1:58">
      <c r="B52" s="207">
        <f>B50+1</f>
        <v>20</v>
      </c>
      <c r="C52" s="212"/>
      <c r="D52" s="234"/>
      <c r="E52" s="235"/>
      <c r="F52" s="235"/>
      <c r="G52" s="235"/>
      <c r="H52" s="235"/>
      <c r="I52" s="235"/>
      <c r="J52" s="235"/>
      <c r="K52" s="236"/>
      <c r="L52" s="237" t="str">
        <f>IF(D53="","",$G$10)</f>
        <v/>
      </c>
      <c r="M52" s="238"/>
      <c r="N52" s="238"/>
      <c r="O52" s="238"/>
      <c r="P52" s="239"/>
      <c r="Q52" s="180" t="str">
        <f>IF(D53="","",$K$10)</f>
        <v/>
      </c>
      <c r="R52" s="181"/>
      <c r="S52" s="181"/>
      <c r="T52" s="181"/>
      <c r="U52" s="181"/>
      <c r="V52" s="181"/>
      <c r="W52" s="16" t="s">
        <v>22</v>
      </c>
      <c r="X52" s="180" t="str">
        <f>IF(OR(D53="",$Q$6=""),"",VLOOKUP($Q$6,$AN$2:$BD$4,11,0))</f>
        <v/>
      </c>
      <c r="Y52" s="181"/>
      <c r="Z52" s="181"/>
      <c r="AA52" s="181"/>
      <c r="AB52" s="181"/>
      <c r="AC52" s="181"/>
      <c r="AD52" s="71" t="s">
        <v>22</v>
      </c>
    </row>
    <row r="53" spans="1:58" ht="18.75" customHeight="1" thickBot="1">
      <c r="B53" s="192"/>
      <c r="C53" s="195"/>
      <c r="D53" s="242"/>
      <c r="E53" s="243"/>
      <c r="F53" s="243"/>
      <c r="G53" s="243"/>
      <c r="H53" s="243"/>
      <c r="I53" s="243"/>
      <c r="J53" s="243"/>
      <c r="K53" s="244"/>
      <c r="L53" s="240"/>
      <c r="M53" s="209"/>
      <c r="N53" s="209"/>
      <c r="O53" s="209"/>
      <c r="P53" s="241"/>
      <c r="Q53" s="177" t="str">
        <f>IF(D53="","",MIN(Q52,X52))</f>
        <v/>
      </c>
      <c r="R53" s="178"/>
      <c r="S53" s="178"/>
      <c r="T53" s="178"/>
      <c r="U53" s="178"/>
      <c r="V53" s="178"/>
      <c r="W53" s="178"/>
      <c r="X53" s="178"/>
      <c r="Y53" s="178"/>
      <c r="Z53" s="178"/>
      <c r="AA53" s="178"/>
      <c r="AB53" s="178"/>
      <c r="AC53" s="178"/>
      <c r="AD53" s="72" t="s">
        <v>22</v>
      </c>
    </row>
    <row r="54" spans="1:58" ht="26.25" customHeight="1" thickBot="1">
      <c r="J54" s="173" t="s">
        <v>80</v>
      </c>
      <c r="K54" s="174"/>
      <c r="L54" s="174">
        <f>B14</f>
        <v>1</v>
      </c>
      <c r="M54" s="174"/>
      <c r="N54" s="28" t="s">
        <v>81</v>
      </c>
      <c r="O54" s="174">
        <f>B52</f>
        <v>20</v>
      </c>
      <c r="P54" s="175"/>
      <c r="Q54" s="173" t="s">
        <v>68</v>
      </c>
      <c r="R54" s="174"/>
      <c r="S54" s="174"/>
      <c r="T54" s="174"/>
      <c r="U54" s="175"/>
      <c r="V54" s="245">
        <f>SUM(Q15,Q17,Q19,Q21,Q23,Q25,Q27,Q29,Q31,Q33,Q35,Q37,Q39,Q41,Q43,Q45,Q47,Q49,Q51,Q53)</f>
        <v>0</v>
      </c>
      <c r="W54" s="245"/>
      <c r="X54" s="245"/>
      <c r="Y54" s="245"/>
      <c r="Z54" s="245"/>
      <c r="AA54" s="245"/>
      <c r="AB54" s="245"/>
      <c r="AC54" s="245"/>
      <c r="AD54" s="73" t="s">
        <v>22</v>
      </c>
    </row>
    <row r="55" spans="1:58" ht="20.25" customHeight="1">
      <c r="A55" s="256" t="s">
        <v>89</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40"/>
      <c r="AG55" s="40"/>
      <c r="AH55" s="40"/>
      <c r="AI55" s="40"/>
      <c r="AJ55" s="40"/>
      <c r="AK55" s="40"/>
      <c r="AL55" s="40"/>
      <c r="AM55" s="23"/>
      <c r="AN55" s="189"/>
      <c r="AO55" s="189"/>
      <c r="AP55" s="189"/>
      <c r="AQ55" s="189"/>
      <c r="AR55" s="189"/>
      <c r="AS55" s="189"/>
      <c r="AT55" s="189"/>
      <c r="AU55" s="189"/>
      <c r="AV55" s="189"/>
      <c r="AW55" s="189"/>
      <c r="AX55" s="189"/>
      <c r="AY55" s="189"/>
      <c r="AZ55" s="189"/>
      <c r="BA55" s="189"/>
      <c r="BB55" s="189"/>
      <c r="BC55" s="189"/>
      <c r="BD55" s="189"/>
      <c r="BE55" s="23"/>
      <c r="BF55" s="23"/>
    </row>
    <row r="56" spans="1:58" ht="19.5" customHeight="1">
      <c r="K56" s="7" t="s">
        <v>7</v>
      </c>
      <c r="L56" s="257" t="str">
        <f>IF($L$2="","",$L$2)</f>
        <v>令和</v>
      </c>
      <c r="M56" s="257"/>
      <c r="N56" s="230">
        <f>$N$2</f>
        <v>0</v>
      </c>
      <c r="O56" s="230"/>
      <c r="P56" s="230" t="s">
        <v>3</v>
      </c>
      <c r="Q56" s="230"/>
      <c r="R56" s="230">
        <f>$R$2</f>
        <v>0</v>
      </c>
      <c r="S56" s="230"/>
      <c r="T56" s="230" t="s">
        <v>33</v>
      </c>
      <c r="U56" s="230"/>
      <c r="V56" s="8" t="s">
        <v>10</v>
      </c>
      <c r="AM56" s="23"/>
      <c r="AN56" s="189"/>
      <c r="AO56" s="189"/>
      <c r="AP56" s="189"/>
      <c r="AQ56" s="189"/>
      <c r="AR56" s="189"/>
      <c r="AS56" s="189"/>
      <c r="AT56" s="189"/>
      <c r="AU56" s="189"/>
      <c r="AV56" s="189"/>
      <c r="AW56" s="189"/>
      <c r="AX56" s="178"/>
      <c r="AY56" s="178"/>
      <c r="AZ56" s="178"/>
      <c r="BA56" s="178"/>
      <c r="BB56" s="178"/>
      <c r="BC56" s="178"/>
      <c r="BD56" s="178"/>
      <c r="BE56" s="23"/>
      <c r="BF56" s="23"/>
    </row>
    <row r="57" spans="1:58" ht="14.25" customHeight="1">
      <c r="L57" s="225" t="s">
        <v>57</v>
      </c>
      <c r="M57" s="225"/>
      <c r="N57" s="225"/>
      <c r="O57" s="225"/>
      <c r="P57" s="225"/>
      <c r="Q57" s="254">
        <f>$Q$3</f>
        <v>0</v>
      </c>
      <c r="R57" s="254"/>
      <c r="S57" s="254"/>
      <c r="T57" s="254"/>
      <c r="U57" s="254"/>
      <c r="V57" s="254"/>
      <c r="W57" s="254"/>
      <c r="X57" s="254"/>
      <c r="Y57" s="254"/>
      <c r="Z57" s="254"/>
      <c r="AA57" s="254"/>
      <c r="AB57" s="254"/>
      <c r="AC57" s="254"/>
      <c r="AD57" s="254"/>
      <c r="AM57" s="23"/>
      <c r="AN57" s="189"/>
      <c r="AO57" s="189"/>
      <c r="AP57" s="189"/>
      <c r="AQ57" s="189"/>
      <c r="AR57" s="189"/>
      <c r="AS57" s="189"/>
      <c r="AT57" s="189"/>
      <c r="AU57" s="189"/>
      <c r="AV57" s="189"/>
      <c r="AW57" s="189"/>
      <c r="AX57" s="178"/>
      <c r="AY57" s="178"/>
      <c r="AZ57" s="178"/>
      <c r="BA57" s="178"/>
      <c r="BB57" s="178"/>
      <c r="BC57" s="178"/>
      <c r="BD57" s="178"/>
      <c r="BE57" s="23"/>
      <c r="BF57" s="23"/>
    </row>
    <row r="58" spans="1:58" ht="14.25" customHeight="1">
      <c r="L58" s="210" t="s">
        <v>91</v>
      </c>
      <c r="M58" s="210"/>
      <c r="N58" s="210"/>
      <c r="O58" s="210"/>
      <c r="P58" s="210"/>
      <c r="Q58" s="210">
        <f>$Q$4</f>
        <v>0</v>
      </c>
      <c r="R58" s="210"/>
      <c r="S58" s="210"/>
      <c r="T58" s="210"/>
      <c r="U58" s="210"/>
      <c r="V58" s="210"/>
      <c r="W58" s="210"/>
      <c r="X58" s="210"/>
      <c r="Y58" s="210"/>
      <c r="Z58" s="210"/>
      <c r="AA58" s="210"/>
      <c r="AB58" s="210"/>
      <c r="AC58" s="210"/>
      <c r="AD58" s="210"/>
      <c r="AM58" s="23"/>
      <c r="AN58" s="189"/>
      <c r="AO58" s="189"/>
      <c r="AP58" s="189"/>
      <c r="AQ58" s="189"/>
      <c r="AR58" s="189"/>
      <c r="AS58" s="189"/>
      <c r="AT58" s="189"/>
      <c r="AU58" s="189"/>
      <c r="AV58" s="189"/>
      <c r="AW58" s="189"/>
      <c r="AX58" s="178"/>
      <c r="AY58" s="178"/>
      <c r="AZ58" s="178"/>
      <c r="BA58" s="178"/>
      <c r="BB58" s="178"/>
      <c r="BC58" s="178"/>
      <c r="BD58" s="178"/>
      <c r="BE58" s="23"/>
      <c r="BF58" s="23"/>
    </row>
    <row r="59" spans="1:58" ht="14.25" customHeight="1">
      <c r="B59" s="69"/>
      <c r="C59" s="69"/>
      <c r="D59" s="69"/>
      <c r="E59" s="69"/>
      <c r="F59" s="69"/>
      <c r="G59" s="69"/>
      <c r="H59" s="69"/>
      <c r="I59" s="69"/>
      <c r="J59" s="69"/>
      <c r="K59" s="69"/>
      <c r="L59" s="249" t="s">
        <v>92</v>
      </c>
      <c r="M59" s="249"/>
      <c r="N59" s="249"/>
      <c r="O59" s="249"/>
      <c r="P59" s="249"/>
      <c r="Q59" s="255">
        <f>$Q$5</f>
        <v>0</v>
      </c>
      <c r="R59" s="255"/>
      <c r="S59" s="255"/>
      <c r="T59" s="255"/>
      <c r="U59" s="255"/>
      <c r="V59" s="255"/>
      <c r="W59" s="255"/>
      <c r="X59" s="255"/>
      <c r="Y59" s="255"/>
      <c r="Z59" s="255"/>
      <c r="AA59" s="255"/>
      <c r="AB59" s="255"/>
      <c r="AC59" s="255"/>
      <c r="AD59" s="58" t="s">
        <v>94</v>
      </c>
      <c r="AM59" s="23"/>
      <c r="AN59" s="56"/>
      <c r="AO59" s="56"/>
      <c r="AP59" s="56"/>
      <c r="AQ59" s="56"/>
      <c r="AR59" s="56"/>
      <c r="AS59" s="56"/>
      <c r="AT59" s="56"/>
      <c r="AU59" s="56"/>
      <c r="AV59" s="56"/>
      <c r="AW59" s="56"/>
      <c r="AX59" s="55"/>
      <c r="AY59" s="55"/>
      <c r="AZ59" s="55"/>
      <c r="BA59" s="55"/>
      <c r="BB59" s="55"/>
      <c r="BC59" s="55"/>
      <c r="BD59" s="55"/>
      <c r="BE59" s="23"/>
      <c r="BF59" s="23"/>
    </row>
    <row r="60" spans="1:58" ht="14.25" customHeight="1">
      <c r="B60" s="69"/>
      <c r="C60" s="69"/>
      <c r="D60" s="69"/>
      <c r="E60" s="69"/>
      <c r="F60" s="69"/>
      <c r="G60" s="69"/>
      <c r="H60" s="69"/>
      <c r="I60" s="69"/>
      <c r="J60" s="69"/>
      <c r="K60" s="69"/>
      <c r="L60" s="249" t="s">
        <v>48</v>
      </c>
      <c r="M60" s="249"/>
      <c r="N60" s="249"/>
      <c r="O60" s="249"/>
      <c r="P60" s="249"/>
      <c r="Q60" s="250">
        <f>$Q$6</f>
        <v>0</v>
      </c>
      <c r="R60" s="250"/>
      <c r="S60" s="250"/>
      <c r="T60" s="250"/>
      <c r="U60" s="250"/>
      <c r="V60" s="250"/>
      <c r="W60" s="250"/>
      <c r="X60" s="250"/>
      <c r="Y60" s="250"/>
      <c r="Z60" s="250"/>
      <c r="AA60" s="250"/>
      <c r="AB60" s="250"/>
      <c r="AC60" s="250"/>
      <c r="AD60" s="250"/>
      <c r="AM60" s="23"/>
      <c r="AN60" s="56"/>
      <c r="AO60" s="56"/>
      <c r="AP60" s="56"/>
      <c r="AQ60" s="56"/>
      <c r="AR60" s="56"/>
      <c r="AS60" s="56"/>
      <c r="AT60" s="56"/>
      <c r="AU60" s="56"/>
      <c r="AV60" s="56"/>
      <c r="AW60" s="56"/>
      <c r="AX60" s="55"/>
      <c r="AY60" s="55"/>
      <c r="AZ60" s="55"/>
      <c r="BA60" s="55"/>
      <c r="BB60" s="55"/>
      <c r="BC60" s="55"/>
      <c r="BD60" s="55"/>
      <c r="BE60" s="23"/>
      <c r="BF60" s="23"/>
    </row>
    <row r="61" spans="1:58" ht="14.25" customHeight="1">
      <c r="B61" s="69" t="s">
        <v>90</v>
      </c>
      <c r="C61" s="69"/>
      <c r="D61" s="69"/>
      <c r="E61" s="69"/>
      <c r="F61" s="69"/>
      <c r="G61" s="69"/>
      <c r="H61" s="69"/>
      <c r="I61" s="69"/>
      <c r="J61" s="69"/>
      <c r="K61" s="69"/>
      <c r="L61" s="69"/>
      <c r="M61" s="69"/>
      <c r="N61" s="57"/>
      <c r="O61" s="57"/>
      <c r="P61" s="69"/>
      <c r="Q61" s="69"/>
      <c r="R61" s="69"/>
      <c r="S61" s="69"/>
      <c r="T61" s="70"/>
      <c r="U61" s="70"/>
      <c r="V61" s="70"/>
      <c r="W61" s="70"/>
      <c r="X61" s="70"/>
      <c r="Y61" s="58"/>
      <c r="Z61" s="58"/>
      <c r="AA61" s="58"/>
      <c r="AB61" s="58"/>
      <c r="AC61" s="58"/>
      <c r="AD61" s="58"/>
      <c r="AE61" s="58"/>
      <c r="AF61" s="58"/>
      <c r="AG61" s="58"/>
      <c r="AH61" s="58"/>
      <c r="AI61" s="58"/>
      <c r="AJ61" s="58"/>
      <c r="AM61" s="23"/>
      <c r="AN61" s="56"/>
      <c r="AO61" s="56"/>
      <c r="AP61" s="56"/>
      <c r="AQ61" s="56"/>
      <c r="AR61" s="56"/>
      <c r="AS61" s="56"/>
      <c r="AT61" s="56"/>
      <c r="AU61" s="56"/>
      <c r="AV61" s="56"/>
      <c r="AW61" s="56"/>
      <c r="AX61" s="55"/>
      <c r="AY61" s="55"/>
      <c r="AZ61" s="55"/>
      <c r="BA61" s="55"/>
      <c r="BB61" s="55"/>
      <c r="BC61" s="55"/>
      <c r="BD61" s="55"/>
      <c r="BE61" s="23"/>
      <c r="BF61" s="23"/>
    </row>
    <row r="62" spans="1:58" ht="15" customHeight="1">
      <c r="B62" s="251" t="s">
        <v>95</v>
      </c>
      <c r="C62" s="251"/>
      <c r="D62" s="251"/>
      <c r="E62" s="251"/>
      <c r="F62" s="251"/>
      <c r="G62" s="251"/>
      <c r="H62" s="249" t="s">
        <v>96</v>
      </c>
      <c r="I62" s="249"/>
      <c r="J62" s="249"/>
      <c r="K62" s="249"/>
      <c r="L62" s="249"/>
      <c r="M62" s="69"/>
      <c r="N62" s="252" t="str">
        <f>$N$8</f>
        <v>午前○時</v>
      </c>
      <c r="O62" s="252"/>
      <c r="P62" s="252"/>
      <c r="Q62" s="252"/>
      <c r="R62" s="69" t="s">
        <v>81</v>
      </c>
      <c r="S62" s="252" t="str">
        <f>$S$8</f>
        <v>午後○時</v>
      </c>
      <c r="T62" s="252"/>
      <c r="U62" s="252"/>
      <c r="V62" s="252"/>
      <c r="W62" s="69"/>
      <c r="X62" s="69"/>
      <c r="Y62" s="69"/>
      <c r="Z62" s="69"/>
      <c r="AA62" s="69"/>
      <c r="AB62" s="69"/>
      <c r="AC62" s="69"/>
      <c r="AD62" s="69"/>
      <c r="AI62" s="58"/>
    </row>
    <row r="63" spans="1:58" ht="15" customHeight="1">
      <c r="B63" s="251" t="s">
        <v>98</v>
      </c>
      <c r="C63" s="251"/>
      <c r="D63" s="251"/>
      <c r="E63" s="251"/>
      <c r="F63" s="251"/>
      <c r="G63" s="251"/>
      <c r="H63" s="251"/>
      <c r="I63" s="251"/>
      <c r="J63" s="251"/>
      <c r="K63" s="251"/>
      <c r="L63" s="251"/>
      <c r="M63" s="251"/>
      <c r="N63" s="251"/>
      <c r="O63" s="29"/>
      <c r="P63" s="30"/>
      <c r="Q63" s="30"/>
      <c r="R63" s="30"/>
      <c r="S63" s="69"/>
      <c r="T63" s="69"/>
      <c r="U63" s="69"/>
      <c r="V63" s="69"/>
      <c r="W63" s="69"/>
      <c r="X63" s="69"/>
      <c r="Y63" s="69"/>
      <c r="Z63" s="69"/>
      <c r="AA63" s="69"/>
      <c r="AB63" s="69"/>
      <c r="AC63" s="69"/>
      <c r="AD63" s="69"/>
    </row>
    <row r="64" spans="1:58" ht="15" customHeight="1">
      <c r="B64" s="249" t="s">
        <v>44</v>
      </c>
      <c r="C64" s="249"/>
      <c r="D64" s="249"/>
      <c r="E64" s="249"/>
      <c r="F64" s="249"/>
      <c r="G64" s="210" t="s">
        <v>53</v>
      </c>
      <c r="H64" s="210"/>
      <c r="I64" s="210"/>
      <c r="J64" s="210"/>
      <c r="K64" s="253">
        <f>$K$10</f>
        <v>0</v>
      </c>
      <c r="L64" s="253"/>
      <c r="M64" s="253"/>
      <c r="N64" s="253"/>
      <c r="O64" s="69" t="s">
        <v>22</v>
      </c>
      <c r="P64" s="69"/>
      <c r="Q64" s="69"/>
      <c r="R64" s="69"/>
      <c r="S64" s="69"/>
      <c r="T64" s="69"/>
      <c r="U64" s="69"/>
      <c r="V64" s="69"/>
      <c r="W64" s="69"/>
      <c r="X64" s="69"/>
      <c r="Y64" s="69"/>
      <c r="Z64" s="69"/>
      <c r="AA64" s="69"/>
      <c r="AB64" s="69"/>
      <c r="AC64" s="69"/>
      <c r="AD64" s="69"/>
    </row>
    <row r="65" spans="2:36" ht="13.5" customHeight="1">
      <c r="B65" s="207" t="s">
        <v>36</v>
      </c>
      <c r="C65" s="212"/>
      <c r="D65" s="246" t="s">
        <v>11</v>
      </c>
      <c r="E65" s="247"/>
      <c r="F65" s="247"/>
      <c r="G65" s="247"/>
      <c r="H65" s="247"/>
      <c r="I65" s="247"/>
      <c r="J65" s="247"/>
      <c r="K65" s="248"/>
      <c r="L65" s="207" t="s">
        <v>58</v>
      </c>
      <c r="M65" s="208"/>
      <c r="N65" s="208"/>
      <c r="O65" s="208"/>
      <c r="P65" s="212"/>
      <c r="Q65" s="214" t="s">
        <v>74</v>
      </c>
      <c r="R65" s="215"/>
      <c r="S65" s="215"/>
      <c r="T65" s="215"/>
      <c r="U65" s="215"/>
      <c r="V65" s="215"/>
      <c r="W65" s="216"/>
      <c r="X65" s="214" t="s">
        <v>75</v>
      </c>
      <c r="Y65" s="215"/>
      <c r="Z65" s="215"/>
      <c r="AA65" s="215"/>
      <c r="AB65" s="215"/>
      <c r="AC65" s="215"/>
      <c r="AD65" s="216"/>
      <c r="AI65" s="39"/>
    </row>
    <row r="66" spans="2:36">
      <c r="B66" s="188"/>
      <c r="C66" s="191"/>
      <c r="D66" s="188" t="s">
        <v>37</v>
      </c>
      <c r="E66" s="189"/>
      <c r="F66" s="189"/>
      <c r="G66" s="189"/>
      <c r="H66" s="189"/>
      <c r="I66" s="189"/>
      <c r="J66" s="189"/>
      <c r="K66" s="191"/>
      <c r="L66" s="188"/>
      <c r="M66" s="189"/>
      <c r="N66" s="189"/>
      <c r="O66" s="189"/>
      <c r="P66" s="191"/>
      <c r="Q66" s="217"/>
      <c r="R66" s="218"/>
      <c r="S66" s="218"/>
      <c r="T66" s="218"/>
      <c r="U66" s="218"/>
      <c r="V66" s="218"/>
      <c r="W66" s="219"/>
      <c r="X66" s="217"/>
      <c r="Y66" s="218"/>
      <c r="Z66" s="218"/>
      <c r="AA66" s="218"/>
      <c r="AB66" s="218"/>
      <c r="AC66" s="218"/>
      <c r="AD66" s="219"/>
      <c r="AI66" s="39"/>
      <c r="AJ66" s="39"/>
    </row>
    <row r="67" spans="2:36">
      <c r="B67" s="192"/>
      <c r="C67" s="195"/>
      <c r="D67" s="192"/>
      <c r="E67" s="176"/>
      <c r="F67" s="176"/>
      <c r="G67" s="176"/>
      <c r="H67" s="176"/>
      <c r="I67" s="176"/>
      <c r="J67" s="176"/>
      <c r="K67" s="195"/>
      <c r="L67" s="192"/>
      <c r="M67" s="176"/>
      <c r="N67" s="176"/>
      <c r="O67" s="176"/>
      <c r="P67" s="195"/>
      <c r="Q67" s="222" t="s">
        <v>103</v>
      </c>
      <c r="R67" s="223"/>
      <c r="S67" s="223"/>
      <c r="T67" s="223"/>
      <c r="U67" s="223"/>
      <c r="V67" s="223"/>
      <c r="W67" s="223"/>
      <c r="X67" s="223"/>
      <c r="Y67" s="223"/>
      <c r="Z67" s="223"/>
      <c r="AA67" s="223"/>
      <c r="AB67" s="223"/>
      <c r="AC67" s="223"/>
      <c r="AD67" s="224"/>
    </row>
    <row r="68" spans="2:36">
      <c r="B68" s="188">
        <v>21</v>
      </c>
      <c r="C68" s="191"/>
      <c r="D68" s="234"/>
      <c r="E68" s="235"/>
      <c r="F68" s="235"/>
      <c r="G68" s="235"/>
      <c r="H68" s="235"/>
      <c r="I68" s="235"/>
      <c r="J68" s="235"/>
      <c r="K68" s="236"/>
      <c r="L68" s="237" t="str">
        <f>IF(D69="","",$G$10)</f>
        <v/>
      </c>
      <c r="M68" s="238"/>
      <c r="N68" s="238"/>
      <c r="O68" s="238"/>
      <c r="P68" s="239"/>
      <c r="Q68" s="180" t="str">
        <f>IF(D69="","",$K$10)</f>
        <v/>
      </c>
      <c r="R68" s="181"/>
      <c r="S68" s="181"/>
      <c r="T68" s="181"/>
      <c r="U68" s="181"/>
      <c r="V68" s="181"/>
      <c r="W68" s="16" t="s">
        <v>22</v>
      </c>
      <c r="X68" s="180" t="str">
        <f>IF(OR(D69="",$Q$6=""),"",VLOOKUP($Q$6,$AN$2:$BD$4,11,0))</f>
        <v/>
      </c>
      <c r="Y68" s="181"/>
      <c r="Z68" s="181"/>
      <c r="AA68" s="181"/>
      <c r="AB68" s="181"/>
      <c r="AC68" s="181"/>
      <c r="AD68" s="71" t="s">
        <v>22</v>
      </c>
    </row>
    <row r="69" spans="2:36" ht="18.75" customHeight="1">
      <c r="B69" s="192"/>
      <c r="C69" s="195"/>
      <c r="D69" s="242"/>
      <c r="E69" s="243"/>
      <c r="F69" s="243"/>
      <c r="G69" s="243"/>
      <c r="H69" s="243"/>
      <c r="I69" s="243"/>
      <c r="J69" s="243"/>
      <c r="K69" s="244"/>
      <c r="L69" s="240"/>
      <c r="M69" s="209"/>
      <c r="N69" s="209"/>
      <c r="O69" s="209"/>
      <c r="P69" s="241"/>
      <c r="Q69" s="177" t="str">
        <f>IF(D69="","",MIN(Q68,X68))</f>
        <v/>
      </c>
      <c r="R69" s="178"/>
      <c r="S69" s="178"/>
      <c r="T69" s="178"/>
      <c r="U69" s="178"/>
      <c r="V69" s="178"/>
      <c r="W69" s="178"/>
      <c r="X69" s="178"/>
      <c r="Y69" s="178"/>
      <c r="Z69" s="178"/>
      <c r="AA69" s="178"/>
      <c r="AB69" s="178"/>
      <c r="AC69" s="178"/>
      <c r="AD69" s="72" t="s">
        <v>22</v>
      </c>
    </row>
    <row r="70" spans="2:36">
      <c r="B70" s="207">
        <f>B68+1</f>
        <v>22</v>
      </c>
      <c r="C70" s="212"/>
      <c r="D70" s="234"/>
      <c r="E70" s="235"/>
      <c r="F70" s="235"/>
      <c r="G70" s="235"/>
      <c r="H70" s="235"/>
      <c r="I70" s="235"/>
      <c r="J70" s="235"/>
      <c r="K70" s="236"/>
      <c r="L70" s="237" t="str">
        <f>IF(D71="","",$G$10)</f>
        <v/>
      </c>
      <c r="M70" s="238"/>
      <c r="N70" s="238"/>
      <c r="O70" s="238"/>
      <c r="P70" s="239"/>
      <c r="Q70" s="180" t="str">
        <f>IF(D71="","",$K$10)</f>
        <v/>
      </c>
      <c r="R70" s="181"/>
      <c r="S70" s="181"/>
      <c r="T70" s="181"/>
      <c r="U70" s="181"/>
      <c r="V70" s="181"/>
      <c r="W70" s="16" t="s">
        <v>22</v>
      </c>
      <c r="X70" s="180" t="str">
        <f>IF(OR(D71="",$Q$6=""),"",VLOOKUP($Q$6,$AN$2:$BD$4,11,0))</f>
        <v/>
      </c>
      <c r="Y70" s="181"/>
      <c r="Z70" s="181"/>
      <c r="AA70" s="181"/>
      <c r="AB70" s="181"/>
      <c r="AC70" s="181"/>
      <c r="AD70" s="71" t="s">
        <v>22</v>
      </c>
    </row>
    <row r="71" spans="2:36" ht="18.75" customHeight="1">
      <c r="B71" s="192"/>
      <c r="C71" s="195"/>
      <c r="D71" s="242"/>
      <c r="E71" s="243"/>
      <c r="F71" s="243"/>
      <c r="G71" s="243"/>
      <c r="H71" s="243"/>
      <c r="I71" s="243"/>
      <c r="J71" s="243"/>
      <c r="K71" s="244"/>
      <c r="L71" s="240"/>
      <c r="M71" s="209"/>
      <c r="N71" s="209"/>
      <c r="O71" s="209"/>
      <c r="P71" s="241"/>
      <c r="Q71" s="177" t="str">
        <f>IF(D71="","",MIN(Q70,X70))</f>
        <v/>
      </c>
      <c r="R71" s="178"/>
      <c r="S71" s="178"/>
      <c r="T71" s="178"/>
      <c r="U71" s="178"/>
      <c r="V71" s="178"/>
      <c r="W71" s="178"/>
      <c r="X71" s="178"/>
      <c r="Y71" s="178"/>
      <c r="Z71" s="178"/>
      <c r="AA71" s="178"/>
      <c r="AB71" s="178"/>
      <c r="AC71" s="178"/>
      <c r="AD71" s="72" t="s">
        <v>22</v>
      </c>
    </row>
    <row r="72" spans="2:36">
      <c r="B72" s="207">
        <f>B70+1</f>
        <v>23</v>
      </c>
      <c r="C72" s="212"/>
      <c r="D72" s="234"/>
      <c r="E72" s="235"/>
      <c r="F72" s="235"/>
      <c r="G72" s="235"/>
      <c r="H72" s="235"/>
      <c r="I72" s="235"/>
      <c r="J72" s="235"/>
      <c r="K72" s="236"/>
      <c r="L72" s="237" t="str">
        <f>IF(D73="","",$G$10)</f>
        <v/>
      </c>
      <c r="M72" s="238"/>
      <c r="N72" s="238"/>
      <c r="O72" s="238"/>
      <c r="P72" s="239"/>
      <c r="Q72" s="180" t="str">
        <f>IF(D73="","",$K$10)</f>
        <v/>
      </c>
      <c r="R72" s="181"/>
      <c r="S72" s="181"/>
      <c r="T72" s="181"/>
      <c r="U72" s="181"/>
      <c r="V72" s="181"/>
      <c r="W72" s="16" t="s">
        <v>22</v>
      </c>
      <c r="X72" s="180" t="str">
        <f>IF(OR(D73="",$Q$6=""),"",VLOOKUP($Q$6,$AN$2:$BD$4,11,0))</f>
        <v/>
      </c>
      <c r="Y72" s="181"/>
      <c r="Z72" s="181"/>
      <c r="AA72" s="181"/>
      <c r="AB72" s="181"/>
      <c r="AC72" s="181"/>
      <c r="AD72" s="71" t="s">
        <v>22</v>
      </c>
    </row>
    <row r="73" spans="2:36" ht="18.75" customHeight="1">
      <c r="B73" s="192"/>
      <c r="C73" s="195"/>
      <c r="D73" s="242"/>
      <c r="E73" s="243"/>
      <c r="F73" s="243"/>
      <c r="G73" s="243"/>
      <c r="H73" s="243"/>
      <c r="I73" s="243"/>
      <c r="J73" s="243"/>
      <c r="K73" s="244"/>
      <c r="L73" s="240"/>
      <c r="M73" s="209"/>
      <c r="N73" s="209"/>
      <c r="O73" s="209"/>
      <c r="P73" s="241"/>
      <c r="Q73" s="177" t="str">
        <f>IF(D73="","",MIN(Q72,X72))</f>
        <v/>
      </c>
      <c r="R73" s="178"/>
      <c r="S73" s="178"/>
      <c r="T73" s="178"/>
      <c r="U73" s="178"/>
      <c r="V73" s="178"/>
      <c r="W73" s="178"/>
      <c r="X73" s="178"/>
      <c r="Y73" s="178"/>
      <c r="Z73" s="178"/>
      <c r="AA73" s="178"/>
      <c r="AB73" s="178"/>
      <c r="AC73" s="178"/>
      <c r="AD73" s="72" t="s">
        <v>22</v>
      </c>
    </row>
    <row r="74" spans="2:36">
      <c r="B74" s="207">
        <f>B72+1</f>
        <v>24</v>
      </c>
      <c r="C74" s="212"/>
      <c r="D74" s="234"/>
      <c r="E74" s="235"/>
      <c r="F74" s="235"/>
      <c r="G74" s="235"/>
      <c r="H74" s="235"/>
      <c r="I74" s="235"/>
      <c r="J74" s="235"/>
      <c r="K74" s="236"/>
      <c r="L74" s="237" t="str">
        <f>IF(D75="","",$G$10)</f>
        <v/>
      </c>
      <c r="M74" s="238"/>
      <c r="N74" s="238"/>
      <c r="O74" s="238"/>
      <c r="P74" s="239"/>
      <c r="Q74" s="180" t="str">
        <f>IF(D75="","",$K$10)</f>
        <v/>
      </c>
      <c r="R74" s="181"/>
      <c r="S74" s="181"/>
      <c r="T74" s="181"/>
      <c r="U74" s="181"/>
      <c r="V74" s="181"/>
      <c r="W74" s="16" t="s">
        <v>22</v>
      </c>
      <c r="X74" s="180" t="str">
        <f>IF(OR(D75="",$Q$6=""),"",VLOOKUP($Q$6,$AN$2:$BD$4,11,0))</f>
        <v/>
      </c>
      <c r="Y74" s="181"/>
      <c r="Z74" s="181"/>
      <c r="AA74" s="181"/>
      <c r="AB74" s="181"/>
      <c r="AC74" s="181"/>
      <c r="AD74" s="71" t="s">
        <v>22</v>
      </c>
    </row>
    <row r="75" spans="2:36" ht="18.75" customHeight="1">
      <c r="B75" s="192"/>
      <c r="C75" s="195"/>
      <c r="D75" s="242"/>
      <c r="E75" s="243"/>
      <c r="F75" s="243"/>
      <c r="G75" s="243"/>
      <c r="H75" s="243"/>
      <c r="I75" s="243"/>
      <c r="J75" s="243"/>
      <c r="K75" s="244"/>
      <c r="L75" s="240"/>
      <c r="M75" s="209"/>
      <c r="N75" s="209"/>
      <c r="O75" s="209"/>
      <c r="P75" s="241"/>
      <c r="Q75" s="177" t="str">
        <f>IF(D75="","",MIN(Q74,X74))</f>
        <v/>
      </c>
      <c r="R75" s="178"/>
      <c r="S75" s="178"/>
      <c r="T75" s="178"/>
      <c r="U75" s="178"/>
      <c r="V75" s="178"/>
      <c r="W75" s="178"/>
      <c r="X75" s="178"/>
      <c r="Y75" s="178"/>
      <c r="Z75" s="178"/>
      <c r="AA75" s="178"/>
      <c r="AB75" s="178"/>
      <c r="AC75" s="178"/>
      <c r="AD75" s="72" t="s">
        <v>22</v>
      </c>
    </row>
    <row r="76" spans="2:36">
      <c r="B76" s="207">
        <f>B74+1</f>
        <v>25</v>
      </c>
      <c r="C76" s="212"/>
      <c r="D76" s="234"/>
      <c r="E76" s="235"/>
      <c r="F76" s="235"/>
      <c r="G76" s="235"/>
      <c r="H76" s="235"/>
      <c r="I76" s="235"/>
      <c r="J76" s="235"/>
      <c r="K76" s="236"/>
      <c r="L76" s="237" t="str">
        <f>IF(D77="","",$G$10)</f>
        <v/>
      </c>
      <c r="M76" s="238"/>
      <c r="N76" s="238"/>
      <c r="O76" s="238"/>
      <c r="P76" s="239"/>
      <c r="Q76" s="180" t="str">
        <f>IF(D77="","",$K$10)</f>
        <v/>
      </c>
      <c r="R76" s="181"/>
      <c r="S76" s="181"/>
      <c r="T76" s="181"/>
      <c r="U76" s="181"/>
      <c r="V76" s="181"/>
      <c r="W76" s="16" t="s">
        <v>22</v>
      </c>
      <c r="X76" s="180" t="str">
        <f>IF(OR(D77="",$Q$6=""),"",VLOOKUP($Q$6,$AN$2:$BD$4,11,0))</f>
        <v/>
      </c>
      <c r="Y76" s="181"/>
      <c r="Z76" s="181"/>
      <c r="AA76" s="181"/>
      <c r="AB76" s="181"/>
      <c r="AC76" s="181"/>
      <c r="AD76" s="71" t="s">
        <v>22</v>
      </c>
    </row>
    <row r="77" spans="2:36" ht="18.75" customHeight="1">
      <c r="B77" s="192"/>
      <c r="C77" s="195"/>
      <c r="D77" s="242"/>
      <c r="E77" s="243"/>
      <c r="F77" s="243"/>
      <c r="G77" s="243"/>
      <c r="H77" s="243"/>
      <c r="I77" s="243"/>
      <c r="J77" s="243"/>
      <c r="K77" s="244"/>
      <c r="L77" s="240"/>
      <c r="M77" s="209"/>
      <c r="N77" s="209"/>
      <c r="O77" s="209"/>
      <c r="P77" s="241"/>
      <c r="Q77" s="177" t="str">
        <f>IF(D77="","",MIN(Q76,X76))</f>
        <v/>
      </c>
      <c r="R77" s="178"/>
      <c r="S77" s="178"/>
      <c r="T77" s="178"/>
      <c r="U77" s="178"/>
      <c r="V77" s="178"/>
      <c r="W77" s="178"/>
      <c r="X77" s="178"/>
      <c r="Y77" s="178"/>
      <c r="Z77" s="178"/>
      <c r="AA77" s="178"/>
      <c r="AB77" s="178"/>
      <c r="AC77" s="178"/>
      <c r="AD77" s="72" t="s">
        <v>22</v>
      </c>
    </row>
    <row r="78" spans="2:36">
      <c r="B78" s="207">
        <f>B76+1</f>
        <v>26</v>
      </c>
      <c r="C78" s="212"/>
      <c r="D78" s="234"/>
      <c r="E78" s="235"/>
      <c r="F78" s="235"/>
      <c r="G78" s="235"/>
      <c r="H78" s="235"/>
      <c r="I78" s="235"/>
      <c r="J78" s="235"/>
      <c r="K78" s="236"/>
      <c r="L78" s="237" t="str">
        <f>IF(D79="","",$G$10)</f>
        <v/>
      </c>
      <c r="M78" s="238"/>
      <c r="N78" s="238"/>
      <c r="O78" s="238"/>
      <c r="P78" s="239"/>
      <c r="Q78" s="180" t="str">
        <f>IF(D79="","",$K$10)</f>
        <v/>
      </c>
      <c r="R78" s="181"/>
      <c r="S78" s="181"/>
      <c r="T78" s="181"/>
      <c r="U78" s="181"/>
      <c r="V78" s="181"/>
      <c r="W78" s="16" t="s">
        <v>22</v>
      </c>
      <c r="X78" s="180" t="str">
        <f>IF(OR(D79="",$Q$6=""),"",VLOOKUP($Q$6,$AN$2:$BD$4,11,0))</f>
        <v/>
      </c>
      <c r="Y78" s="181"/>
      <c r="Z78" s="181"/>
      <c r="AA78" s="181"/>
      <c r="AB78" s="181"/>
      <c r="AC78" s="181"/>
      <c r="AD78" s="71" t="s">
        <v>22</v>
      </c>
    </row>
    <row r="79" spans="2:36" ht="18.75" customHeight="1">
      <c r="B79" s="192"/>
      <c r="C79" s="195"/>
      <c r="D79" s="242"/>
      <c r="E79" s="243"/>
      <c r="F79" s="243"/>
      <c r="G79" s="243"/>
      <c r="H79" s="243"/>
      <c r="I79" s="243"/>
      <c r="J79" s="243"/>
      <c r="K79" s="244"/>
      <c r="L79" s="240"/>
      <c r="M79" s="209"/>
      <c r="N79" s="209"/>
      <c r="O79" s="209"/>
      <c r="P79" s="241"/>
      <c r="Q79" s="177" t="str">
        <f>IF(D79="","",MIN(Q78,X78))</f>
        <v/>
      </c>
      <c r="R79" s="178"/>
      <c r="S79" s="178"/>
      <c r="T79" s="178"/>
      <c r="U79" s="178"/>
      <c r="V79" s="178"/>
      <c r="W79" s="178"/>
      <c r="X79" s="178"/>
      <c r="Y79" s="178"/>
      <c r="Z79" s="178"/>
      <c r="AA79" s="178"/>
      <c r="AB79" s="178"/>
      <c r="AC79" s="178"/>
      <c r="AD79" s="72" t="s">
        <v>22</v>
      </c>
    </row>
    <row r="80" spans="2:36">
      <c r="B80" s="207">
        <f>B78+1</f>
        <v>27</v>
      </c>
      <c r="C80" s="212"/>
      <c r="D80" s="234"/>
      <c r="E80" s="235"/>
      <c r="F80" s="235"/>
      <c r="G80" s="235"/>
      <c r="H80" s="235"/>
      <c r="I80" s="235"/>
      <c r="J80" s="235"/>
      <c r="K80" s="236"/>
      <c r="L80" s="237" t="str">
        <f>IF(D81="","",$G$10)</f>
        <v/>
      </c>
      <c r="M80" s="238"/>
      <c r="N80" s="238"/>
      <c r="O80" s="238"/>
      <c r="P80" s="239"/>
      <c r="Q80" s="180" t="str">
        <f>IF(D81="","",$K$10)</f>
        <v/>
      </c>
      <c r="R80" s="181"/>
      <c r="S80" s="181"/>
      <c r="T80" s="181"/>
      <c r="U80" s="181"/>
      <c r="V80" s="181"/>
      <c r="W80" s="16" t="s">
        <v>22</v>
      </c>
      <c r="X80" s="180" t="str">
        <f>IF(OR(D81="",$Q$6=""),"",VLOOKUP($Q$6,$AN$2:$BD$4,11,0))</f>
        <v/>
      </c>
      <c r="Y80" s="181"/>
      <c r="Z80" s="181"/>
      <c r="AA80" s="181"/>
      <c r="AB80" s="181"/>
      <c r="AC80" s="181"/>
      <c r="AD80" s="71" t="s">
        <v>22</v>
      </c>
    </row>
    <row r="81" spans="2:30" ht="18.75" customHeight="1">
      <c r="B81" s="192"/>
      <c r="C81" s="195"/>
      <c r="D81" s="242"/>
      <c r="E81" s="243"/>
      <c r="F81" s="243"/>
      <c r="G81" s="243"/>
      <c r="H81" s="243"/>
      <c r="I81" s="243"/>
      <c r="J81" s="243"/>
      <c r="K81" s="244"/>
      <c r="L81" s="240"/>
      <c r="M81" s="209"/>
      <c r="N81" s="209"/>
      <c r="O81" s="209"/>
      <c r="P81" s="241"/>
      <c r="Q81" s="177" t="str">
        <f>IF(D81="","",MIN(Q80,X80))</f>
        <v/>
      </c>
      <c r="R81" s="178"/>
      <c r="S81" s="178"/>
      <c r="T81" s="178"/>
      <c r="U81" s="178"/>
      <c r="V81" s="178"/>
      <c r="W81" s="178"/>
      <c r="X81" s="178"/>
      <c r="Y81" s="178"/>
      <c r="Z81" s="178"/>
      <c r="AA81" s="178"/>
      <c r="AB81" s="178"/>
      <c r="AC81" s="178"/>
      <c r="AD81" s="72" t="s">
        <v>22</v>
      </c>
    </row>
    <row r="82" spans="2:30">
      <c r="B82" s="207">
        <f>B80+1</f>
        <v>28</v>
      </c>
      <c r="C82" s="212"/>
      <c r="D82" s="234"/>
      <c r="E82" s="235"/>
      <c r="F82" s="235"/>
      <c r="G82" s="235"/>
      <c r="H82" s="235"/>
      <c r="I82" s="235"/>
      <c r="J82" s="235"/>
      <c r="K82" s="236"/>
      <c r="L82" s="237" t="str">
        <f>IF(D83="","",$G$10)</f>
        <v/>
      </c>
      <c r="M82" s="238"/>
      <c r="N82" s="238"/>
      <c r="O82" s="238"/>
      <c r="P82" s="239"/>
      <c r="Q82" s="180" t="str">
        <f>IF(D83="","",$K$10)</f>
        <v/>
      </c>
      <c r="R82" s="181"/>
      <c r="S82" s="181"/>
      <c r="T82" s="181"/>
      <c r="U82" s="181"/>
      <c r="V82" s="181"/>
      <c r="W82" s="16" t="s">
        <v>22</v>
      </c>
      <c r="X82" s="180" t="str">
        <f>IF(OR(D83="",$Q$6=""),"",VLOOKUP($Q$6,$AN$2:$BD$4,11,0))</f>
        <v/>
      </c>
      <c r="Y82" s="181"/>
      <c r="Z82" s="181"/>
      <c r="AA82" s="181"/>
      <c r="AB82" s="181"/>
      <c r="AC82" s="181"/>
      <c r="AD82" s="71" t="s">
        <v>22</v>
      </c>
    </row>
    <row r="83" spans="2:30" ht="18.75" customHeight="1">
      <c r="B83" s="192"/>
      <c r="C83" s="195"/>
      <c r="D83" s="242"/>
      <c r="E83" s="243"/>
      <c r="F83" s="243"/>
      <c r="G83" s="243"/>
      <c r="H83" s="243"/>
      <c r="I83" s="243"/>
      <c r="J83" s="243"/>
      <c r="K83" s="244"/>
      <c r="L83" s="240"/>
      <c r="M83" s="209"/>
      <c r="N83" s="209"/>
      <c r="O83" s="209"/>
      <c r="P83" s="241"/>
      <c r="Q83" s="177" t="str">
        <f>IF(D83="","",MIN(Q82,X82))</f>
        <v/>
      </c>
      <c r="R83" s="178"/>
      <c r="S83" s="178"/>
      <c r="T83" s="178"/>
      <c r="U83" s="178"/>
      <c r="V83" s="178"/>
      <c r="W83" s="178"/>
      <c r="X83" s="178"/>
      <c r="Y83" s="178"/>
      <c r="Z83" s="178"/>
      <c r="AA83" s="178"/>
      <c r="AB83" s="178"/>
      <c r="AC83" s="178"/>
      <c r="AD83" s="72" t="s">
        <v>22</v>
      </c>
    </row>
    <row r="84" spans="2:30">
      <c r="B84" s="207">
        <f>B82+1</f>
        <v>29</v>
      </c>
      <c r="C84" s="212"/>
      <c r="D84" s="234"/>
      <c r="E84" s="235"/>
      <c r="F84" s="235"/>
      <c r="G84" s="235"/>
      <c r="H84" s="235"/>
      <c r="I84" s="235"/>
      <c r="J84" s="235"/>
      <c r="K84" s="236"/>
      <c r="L84" s="237" t="str">
        <f>IF(D85="","",$G$10)</f>
        <v/>
      </c>
      <c r="M84" s="238"/>
      <c r="N84" s="238"/>
      <c r="O84" s="238"/>
      <c r="P84" s="239"/>
      <c r="Q84" s="180" t="str">
        <f>IF(D85="","",$K$10)</f>
        <v/>
      </c>
      <c r="R84" s="181"/>
      <c r="S84" s="181"/>
      <c r="T84" s="181"/>
      <c r="U84" s="181"/>
      <c r="V84" s="181"/>
      <c r="W84" s="16" t="s">
        <v>22</v>
      </c>
      <c r="X84" s="180" t="str">
        <f>IF(OR(D85="",$Q$6=""),"",VLOOKUP($Q$6,$AN$2:$BD$4,11,0))</f>
        <v/>
      </c>
      <c r="Y84" s="181"/>
      <c r="Z84" s="181"/>
      <c r="AA84" s="181"/>
      <c r="AB84" s="181"/>
      <c r="AC84" s="181"/>
      <c r="AD84" s="71" t="s">
        <v>22</v>
      </c>
    </row>
    <row r="85" spans="2:30" ht="18.75" customHeight="1">
      <c r="B85" s="192"/>
      <c r="C85" s="195"/>
      <c r="D85" s="242"/>
      <c r="E85" s="243"/>
      <c r="F85" s="243"/>
      <c r="G85" s="243"/>
      <c r="H85" s="243"/>
      <c r="I85" s="243"/>
      <c r="J85" s="243"/>
      <c r="K85" s="244"/>
      <c r="L85" s="240"/>
      <c r="M85" s="209"/>
      <c r="N85" s="209"/>
      <c r="O85" s="209"/>
      <c r="P85" s="241"/>
      <c r="Q85" s="177" t="str">
        <f>IF(D85="","",MIN(Q84,X84))</f>
        <v/>
      </c>
      <c r="R85" s="178"/>
      <c r="S85" s="178"/>
      <c r="T85" s="178"/>
      <c r="U85" s="178"/>
      <c r="V85" s="178"/>
      <c r="W85" s="178"/>
      <c r="X85" s="178"/>
      <c r="Y85" s="178"/>
      <c r="Z85" s="178"/>
      <c r="AA85" s="178"/>
      <c r="AB85" s="178"/>
      <c r="AC85" s="178"/>
      <c r="AD85" s="72" t="s">
        <v>22</v>
      </c>
    </row>
    <row r="86" spans="2:30">
      <c r="B86" s="207">
        <f>B84+1</f>
        <v>30</v>
      </c>
      <c r="C86" s="212"/>
      <c r="D86" s="234"/>
      <c r="E86" s="235"/>
      <c r="F86" s="235"/>
      <c r="G86" s="235"/>
      <c r="H86" s="235"/>
      <c r="I86" s="235"/>
      <c r="J86" s="235"/>
      <c r="K86" s="236"/>
      <c r="L86" s="237" t="str">
        <f>IF(D87="","",$G$10)</f>
        <v/>
      </c>
      <c r="M86" s="238"/>
      <c r="N86" s="238"/>
      <c r="O86" s="238"/>
      <c r="P86" s="239"/>
      <c r="Q86" s="180" t="str">
        <f>IF(D87="","",$K$10)</f>
        <v/>
      </c>
      <c r="R86" s="181"/>
      <c r="S86" s="181"/>
      <c r="T86" s="181"/>
      <c r="U86" s="181"/>
      <c r="V86" s="181"/>
      <c r="W86" s="16" t="s">
        <v>22</v>
      </c>
      <c r="X86" s="180" t="str">
        <f>IF(OR(D87="",$Q$6=""),"",VLOOKUP($Q$6,$AN$2:$BD$4,11,0))</f>
        <v/>
      </c>
      <c r="Y86" s="181"/>
      <c r="Z86" s="181"/>
      <c r="AA86" s="181"/>
      <c r="AB86" s="181"/>
      <c r="AC86" s="181"/>
      <c r="AD86" s="71" t="s">
        <v>22</v>
      </c>
    </row>
    <row r="87" spans="2:30" ht="18.75" customHeight="1">
      <c r="B87" s="192"/>
      <c r="C87" s="195"/>
      <c r="D87" s="242"/>
      <c r="E87" s="243"/>
      <c r="F87" s="243"/>
      <c r="G87" s="243"/>
      <c r="H87" s="243"/>
      <c r="I87" s="243"/>
      <c r="J87" s="243"/>
      <c r="K87" s="244"/>
      <c r="L87" s="240"/>
      <c r="M87" s="209"/>
      <c r="N87" s="209"/>
      <c r="O87" s="209"/>
      <c r="P87" s="241"/>
      <c r="Q87" s="177" t="str">
        <f>IF(D87="","",MIN(Q86,X86))</f>
        <v/>
      </c>
      <c r="R87" s="178"/>
      <c r="S87" s="178"/>
      <c r="T87" s="178"/>
      <c r="U87" s="178"/>
      <c r="V87" s="178"/>
      <c r="W87" s="178"/>
      <c r="X87" s="178"/>
      <c r="Y87" s="178"/>
      <c r="Z87" s="178"/>
      <c r="AA87" s="178"/>
      <c r="AB87" s="178"/>
      <c r="AC87" s="178"/>
      <c r="AD87" s="72" t="s">
        <v>22</v>
      </c>
    </row>
    <row r="88" spans="2:30">
      <c r="B88" s="207">
        <f>B86+1</f>
        <v>31</v>
      </c>
      <c r="C88" s="212"/>
      <c r="D88" s="234"/>
      <c r="E88" s="235"/>
      <c r="F88" s="235"/>
      <c r="G88" s="235"/>
      <c r="H88" s="235"/>
      <c r="I88" s="235"/>
      <c r="J88" s="235"/>
      <c r="K88" s="236"/>
      <c r="L88" s="237" t="str">
        <f>IF(D89="","",$G$10)</f>
        <v/>
      </c>
      <c r="M88" s="238"/>
      <c r="N88" s="238"/>
      <c r="O88" s="238"/>
      <c r="P88" s="239"/>
      <c r="Q88" s="180" t="str">
        <f>IF(D89="","",$K$10)</f>
        <v/>
      </c>
      <c r="R88" s="181"/>
      <c r="S88" s="181"/>
      <c r="T88" s="181"/>
      <c r="U88" s="181"/>
      <c r="V88" s="181"/>
      <c r="W88" s="16" t="s">
        <v>22</v>
      </c>
      <c r="X88" s="180" t="str">
        <f>IF(OR(D89="",$Q$6=""),"",VLOOKUP($Q$6,$AN$2:$BD$4,11,0))</f>
        <v/>
      </c>
      <c r="Y88" s="181"/>
      <c r="Z88" s="181"/>
      <c r="AA88" s="181"/>
      <c r="AB88" s="181"/>
      <c r="AC88" s="181"/>
      <c r="AD88" s="71" t="s">
        <v>22</v>
      </c>
    </row>
    <row r="89" spans="2:30" ht="18.75" customHeight="1">
      <c r="B89" s="192"/>
      <c r="C89" s="195"/>
      <c r="D89" s="242"/>
      <c r="E89" s="243"/>
      <c r="F89" s="243"/>
      <c r="G89" s="243"/>
      <c r="H89" s="243"/>
      <c r="I89" s="243"/>
      <c r="J89" s="243"/>
      <c r="K89" s="244"/>
      <c r="L89" s="240"/>
      <c r="M89" s="209"/>
      <c r="N89" s="209"/>
      <c r="O89" s="209"/>
      <c r="P89" s="241"/>
      <c r="Q89" s="177" t="str">
        <f>IF(D89="","",MIN(Q88,X88))</f>
        <v/>
      </c>
      <c r="R89" s="178"/>
      <c r="S89" s="178"/>
      <c r="T89" s="178"/>
      <c r="U89" s="178"/>
      <c r="V89" s="178"/>
      <c r="W89" s="178"/>
      <c r="X89" s="178"/>
      <c r="Y89" s="178"/>
      <c r="Z89" s="178"/>
      <c r="AA89" s="178"/>
      <c r="AB89" s="178"/>
      <c r="AC89" s="178"/>
      <c r="AD89" s="72" t="s">
        <v>22</v>
      </c>
    </row>
    <row r="90" spans="2:30">
      <c r="B90" s="207">
        <f>B88+1</f>
        <v>32</v>
      </c>
      <c r="C90" s="212"/>
      <c r="D90" s="234"/>
      <c r="E90" s="235"/>
      <c r="F90" s="235"/>
      <c r="G90" s="235"/>
      <c r="H90" s="235"/>
      <c r="I90" s="235"/>
      <c r="J90" s="235"/>
      <c r="K90" s="236"/>
      <c r="L90" s="237" t="str">
        <f>IF(D91="","",$G$10)</f>
        <v/>
      </c>
      <c r="M90" s="238"/>
      <c r="N90" s="238"/>
      <c r="O90" s="238"/>
      <c r="P90" s="239"/>
      <c r="Q90" s="180" t="str">
        <f>IF(D91="","",$K$10)</f>
        <v/>
      </c>
      <c r="R90" s="181"/>
      <c r="S90" s="181"/>
      <c r="T90" s="181"/>
      <c r="U90" s="181"/>
      <c r="V90" s="181"/>
      <c r="W90" s="16" t="s">
        <v>22</v>
      </c>
      <c r="X90" s="180" t="str">
        <f>IF(OR(D91="",$Q$6=""),"",VLOOKUP($Q$6,$AN$2:$BD$4,11,0))</f>
        <v/>
      </c>
      <c r="Y90" s="181"/>
      <c r="Z90" s="181"/>
      <c r="AA90" s="181"/>
      <c r="AB90" s="181"/>
      <c r="AC90" s="181"/>
      <c r="AD90" s="71" t="s">
        <v>22</v>
      </c>
    </row>
    <row r="91" spans="2:30" ht="18.75" customHeight="1">
      <c r="B91" s="192"/>
      <c r="C91" s="195"/>
      <c r="D91" s="242"/>
      <c r="E91" s="243"/>
      <c r="F91" s="243"/>
      <c r="G91" s="243"/>
      <c r="H91" s="243"/>
      <c r="I91" s="243"/>
      <c r="J91" s="243"/>
      <c r="K91" s="244"/>
      <c r="L91" s="240"/>
      <c r="M91" s="209"/>
      <c r="N91" s="209"/>
      <c r="O91" s="209"/>
      <c r="P91" s="241"/>
      <c r="Q91" s="177" t="str">
        <f>IF(D91="","",MIN(Q90,X90))</f>
        <v/>
      </c>
      <c r="R91" s="178"/>
      <c r="S91" s="178"/>
      <c r="T91" s="178"/>
      <c r="U91" s="178"/>
      <c r="V91" s="178"/>
      <c r="W91" s="178"/>
      <c r="X91" s="178"/>
      <c r="Y91" s="178"/>
      <c r="Z91" s="178"/>
      <c r="AA91" s="178"/>
      <c r="AB91" s="178"/>
      <c r="AC91" s="178"/>
      <c r="AD91" s="72" t="s">
        <v>22</v>
      </c>
    </row>
    <row r="92" spans="2:30">
      <c r="B92" s="207">
        <f>B90+1</f>
        <v>33</v>
      </c>
      <c r="C92" s="212"/>
      <c r="D92" s="234"/>
      <c r="E92" s="235"/>
      <c r="F92" s="235"/>
      <c r="G92" s="235"/>
      <c r="H92" s="235"/>
      <c r="I92" s="235"/>
      <c r="J92" s="235"/>
      <c r="K92" s="236"/>
      <c r="L92" s="237" t="str">
        <f>IF(D93="","",$G$10)</f>
        <v/>
      </c>
      <c r="M92" s="238"/>
      <c r="N92" s="238"/>
      <c r="O92" s="238"/>
      <c r="P92" s="239"/>
      <c r="Q92" s="180" t="str">
        <f>IF(D93="","",$K$10)</f>
        <v/>
      </c>
      <c r="R92" s="181"/>
      <c r="S92" s="181"/>
      <c r="T92" s="181"/>
      <c r="U92" s="181"/>
      <c r="V92" s="181"/>
      <c r="W92" s="16" t="s">
        <v>22</v>
      </c>
      <c r="X92" s="180" t="str">
        <f>IF(OR(D93="",$Q$6=""),"",VLOOKUP($Q$6,$AN$2:$BD$4,11,0))</f>
        <v/>
      </c>
      <c r="Y92" s="181"/>
      <c r="Z92" s="181"/>
      <c r="AA92" s="181"/>
      <c r="AB92" s="181"/>
      <c r="AC92" s="181"/>
      <c r="AD92" s="71" t="s">
        <v>22</v>
      </c>
    </row>
    <row r="93" spans="2:30" ht="18.75" customHeight="1">
      <c r="B93" s="192"/>
      <c r="C93" s="195"/>
      <c r="D93" s="242"/>
      <c r="E93" s="243"/>
      <c r="F93" s="243"/>
      <c r="G93" s="243"/>
      <c r="H93" s="243"/>
      <c r="I93" s="243"/>
      <c r="J93" s="243"/>
      <c r="K93" s="244"/>
      <c r="L93" s="240"/>
      <c r="M93" s="209"/>
      <c r="N93" s="209"/>
      <c r="O93" s="209"/>
      <c r="P93" s="241"/>
      <c r="Q93" s="177" t="str">
        <f>IF(D93="","",MIN(Q92,X92))</f>
        <v/>
      </c>
      <c r="R93" s="178"/>
      <c r="S93" s="178"/>
      <c r="T93" s="178"/>
      <c r="U93" s="178"/>
      <c r="V93" s="178"/>
      <c r="W93" s="178"/>
      <c r="X93" s="178"/>
      <c r="Y93" s="178"/>
      <c r="Z93" s="178"/>
      <c r="AA93" s="178"/>
      <c r="AB93" s="178"/>
      <c r="AC93" s="178"/>
      <c r="AD93" s="72" t="s">
        <v>22</v>
      </c>
    </row>
    <row r="94" spans="2:30">
      <c r="B94" s="207">
        <f>B92+1</f>
        <v>34</v>
      </c>
      <c r="C94" s="212"/>
      <c r="D94" s="234"/>
      <c r="E94" s="235"/>
      <c r="F94" s="235"/>
      <c r="G94" s="235"/>
      <c r="H94" s="235"/>
      <c r="I94" s="235"/>
      <c r="J94" s="235"/>
      <c r="K94" s="236"/>
      <c r="L94" s="237" t="str">
        <f>IF(D95="","",$G$10)</f>
        <v/>
      </c>
      <c r="M94" s="238"/>
      <c r="N94" s="238"/>
      <c r="O94" s="238"/>
      <c r="P94" s="239"/>
      <c r="Q94" s="180" t="str">
        <f>IF(D95="","",$K$10)</f>
        <v/>
      </c>
      <c r="R94" s="181"/>
      <c r="S94" s="181"/>
      <c r="T94" s="181"/>
      <c r="U94" s="181"/>
      <c r="V94" s="181"/>
      <c r="W94" s="16" t="s">
        <v>22</v>
      </c>
      <c r="X94" s="180" t="str">
        <f>IF(OR(D95="",$Q$6=""),"",VLOOKUP($Q$6,$AN$2:$BD$4,11,0))</f>
        <v/>
      </c>
      <c r="Y94" s="181"/>
      <c r="Z94" s="181"/>
      <c r="AA94" s="181"/>
      <c r="AB94" s="181"/>
      <c r="AC94" s="181"/>
      <c r="AD94" s="71" t="s">
        <v>22</v>
      </c>
    </row>
    <row r="95" spans="2:30" ht="18.75" customHeight="1">
      <c r="B95" s="192"/>
      <c r="C95" s="195"/>
      <c r="D95" s="242"/>
      <c r="E95" s="243"/>
      <c r="F95" s="243"/>
      <c r="G95" s="243"/>
      <c r="H95" s="243"/>
      <c r="I95" s="243"/>
      <c r="J95" s="243"/>
      <c r="K95" s="244"/>
      <c r="L95" s="240"/>
      <c r="M95" s="209"/>
      <c r="N95" s="209"/>
      <c r="O95" s="209"/>
      <c r="P95" s="241"/>
      <c r="Q95" s="177" t="str">
        <f>IF(D95="","",MIN(Q94,X94))</f>
        <v/>
      </c>
      <c r="R95" s="178"/>
      <c r="S95" s="178"/>
      <c r="T95" s="178"/>
      <c r="U95" s="178"/>
      <c r="V95" s="178"/>
      <c r="W95" s="178"/>
      <c r="X95" s="178"/>
      <c r="Y95" s="178"/>
      <c r="Z95" s="178"/>
      <c r="AA95" s="178"/>
      <c r="AB95" s="178"/>
      <c r="AC95" s="178"/>
      <c r="AD95" s="72" t="s">
        <v>22</v>
      </c>
    </row>
    <row r="96" spans="2:30">
      <c r="B96" s="207">
        <f>B94+1</f>
        <v>35</v>
      </c>
      <c r="C96" s="212"/>
      <c r="D96" s="234"/>
      <c r="E96" s="235"/>
      <c r="F96" s="235"/>
      <c r="G96" s="235"/>
      <c r="H96" s="235"/>
      <c r="I96" s="235"/>
      <c r="J96" s="235"/>
      <c r="K96" s="236"/>
      <c r="L96" s="237" t="str">
        <f>IF(D97="","",$G$10)</f>
        <v/>
      </c>
      <c r="M96" s="238"/>
      <c r="N96" s="238"/>
      <c r="O96" s="238"/>
      <c r="P96" s="239"/>
      <c r="Q96" s="180" t="str">
        <f>IF(D97="","",$K$10)</f>
        <v/>
      </c>
      <c r="R96" s="181"/>
      <c r="S96" s="181"/>
      <c r="T96" s="181"/>
      <c r="U96" s="181"/>
      <c r="V96" s="181"/>
      <c r="W96" s="16" t="s">
        <v>22</v>
      </c>
      <c r="X96" s="180" t="str">
        <f>IF(OR(D97="",$Q$6=""),"",VLOOKUP($Q$6,$AN$2:$BD$4,11,0))</f>
        <v/>
      </c>
      <c r="Y96" s="181"/>
      <c r="Z96" s="181"/>
      <c r="AA96" s="181"/>
      <c r="AB96" s="181"/>
      <c r="AC96" s="181"/>
      <c r="AD96" s="71" t="s">
        <v>22</v>
      </c>
    </row>
    <row r="97" spans="1:58" ht="18.75" customHeight="1">
      <c r="B97" s="192"/>
      <c r="C97" s="195"/>
      <c r="D97" s="242"/>
      <c r="E97" s="243"/>
      <c r="F97" s="243"/>
      <c r="G97" s="243"/>
      <c r="H97" s="243"/>
      <c r="I97" s="243"/>
      <c r="J97" s="243"/>
      <c r="K97" s="244"/>
      <c r="L97" s="240"/>
      <c r="M97" s="209"/>
      <c r="N97" s="209"/>
      <c r="O97" s="209"/>
      <c r="P97" s="241"/>
      <c r="Q97" s="177" t="str">
        <f>IF(D97="","",MIN(Q96,X96))</f>
        <v/>
      </c>
      <c r="R97" s="178"/>
      <c r="S97" s="178"/>
      <c r="T97" s="178"/>
      <c r="U97" s="178"/>
      <c r="V97" s="178"/>
      <c r="W97" s="178"/>
      <c r="X97" s="178"/>
      <c r="Y97" s="178"/>
      <c r="Z97" s="178"/>
      <c r="AA97" s="178"/>
      <c r="AB97" s="178"/>
      <c r="AC97" s="178"/>
      <c r="AD97" s="72" t="s">
        <v>22</v>
      </c>
    </row>
    <row r="98" spans="1:58">
      <c r="B98" s="207">
        <f>B96+1</f>
        <v>36</v>
      </c>
      <c r="C98" s="212"/>
      <c r="D98" s="234"/>
      <c r="E98" s="235"/>
      <c r="F98" s="235"/>
      <c r="G98" s="235"/>
      <c r="H98" s="235"/>
      <c r="I98" s="235"/>
      <c r="J98" s="235"/>
      <c r="K98" s="236"/>
      <c r="L98" s="237" t="str">
        <f>IF(D99="","",$G$10)</f>
        <v/>
      </c>
      <c r="M98" s="238"/>
      <c r="N98" s="238"/>
      <c r="O98" s="238"/>
      <c r="P98" s="239"/>
      <c r="Q98" s="180" t="str">
        <f>IF(D99="","",$K$10)</f>
        <v/>
      </c>
      <c r="R98" s="181"/>
      <c r="S98" s="181"/>
      <c r="T98" s="181"/>
      <c r="U98" s="181"/>
      <c r="V98" s="181"/>
      <c r="W98" s="16" t="s">
        <v>22</v>
      </c>
      <c r="X98" s="180" t="str">
        <f>IF(OR(D99="",$Q$6=""),"",VLOOKUP($Q$6,$AN$2:$BD$4,11,0))</f>
        <v/>
      </c>
      <c r="Y98" s="181"/>
      <c r="Z98" s="181"/>
      <c r="AA98" s="181"/>
      <c r="AB98" s="181"/>
      <c r="AC98" s="181"/>
      <c r="AD98" s="71" t="s">
        <v>22</v>
      </c>
    </row>
    <row r="99" spans="1:58" ht="18.75" customHeight="1">
      <c r="B99" s="192"/>
      <c r="C99" s="195"/>
      <c r="D99" s="242"/>
      <c r="E99" s="243"/>
      <c r="F99" s="243"/>
      <c r="G99" s="243"/>
      <c r="H99" s="243"/>
      <c r="I99" s="243"/>
      <c r="J99" s="243"/>
      <c r="K99" s="244"/>
      <c r="L99" s="240"/>
      <c r="M99" s="209"/>
      <c r="N99" s="209"/>
      <c r="O99" s="209"/>
      <c r="P99" s="241"/>
      <c r="Q99" s="177" t="str">
        <f>IF(D99="","",MIN(Q98,X98))</f>
        <v/>
      </c>
      <c r="R99" s="178"/>
      <c r="S99" s="178"/>
      <c r="T99" s="178"/>
      <c r="U99" s="178"/>
      <c r="V99" s="178"/>
      <c r="W99" s="178"/>
      <c r="X99" s="178"/>
      <c r="Y99" s="178"/>
      <c r="Z99" s="178"/>
      <c r="AA99" s="178"/>
      <c r="AB99" s="178"/>
      <c r="AC99" s="178"/>
      <c r="AD99" s="72" t="s">
        <v>22</v>
      </c>
    </row>
    <row r="100" spans="1:58">
      <c r="B100" s="207">
        <f>B98+1</f>
        <v>37</v>
      </c>
      <c r="C100" s="212"/>
      <c r="D100" s="234"/>
      <c r="E100" s="235"/>
      <c r="F100" s="235"/>
      <c r="G100" s="235"/>
      <c r="H100" s="235"/>
      <c r="I100" s="235"/>
      <c r="J100" s="235"/>
      <c r="K100" s="236"/>
      <c r="L100" s="237" t="str">
        <f>IF(D101="","",$G$10)</f>
        <v/>
      </c>
      <c r="M100" s="238"/>
      <c r="N100" s="238"/>
      <c r="O100" s="238"/>
      <c r="P100" s="239"/>
      <c r="Q100" s="180" t="str">
        <f>IF(D101="","",$K$10)</f>
        <v/>
      </c>
      <c r="R100" s="181"/>
      <c r="S100" s="181"/>
      <c r="T100" s="181"/>
      <c r="U100" s="181"/>
      <c r="V100" s="181"/>
      <c r="W100" s="16" t="s">
        <v>22</v>
      </c>
      <c r="X100" s="180" t="str">
        <f>IF(OR(D101="",$Q$6=""),"",VLOOKUP($Q$6,$AN$2:$BD$4,11,0))</f>
        <v/>
      </c>
      <c r="Y100" s="181"/>
      <c r="Z100" s="181"/>
      <c r="AA100" s="181"/>
      <c r="AB100" s="181"/>
      <c r="AC100" s="181"/>
      <c r="AD100" s="71" t="s">
        <v>22</v>
      </c>
    </row>
    <row r="101" spans="1:58" ht="18.75" customHeight="1">
      <c r="B101" s="192"/>
      <c r="C101" s="195"/>
      <c r="D101" s="242"/>
      <c r="E101" s="243"/>
      <c r="F101" s="243"/>
      <c r="G101" s="243"/>
      <c r="H101" s="243"/>
      <c r="I101" s="243"/>
      <c r="J101" s="243"/>
      <c r="K101" s="244"/>
      <c r="L101" s="240"/>
      <c r="M101" s="209"/>
      <c r="N101" s="209"/>
      <c r="O101" s="209"/>
      <c r="P101" s="241"/>
      <c r="Q101" s="177" t="str">
        <f>IF(D101="","",MIN(Q100,X100))</f>
        <v/>
      </c>
      <c r="R101" s="178"/>
      <c r="S101" s="178"/>
      <c r="T101" s="178"/>
      <c r="U101" s="178"/>
      <c r="V101" s="178"/>
      <c r="W101" s="178"/>
      <c r="X101" s="178"/>
      <c r="Y101" s="178"/>
      <c r="Z101" s="178"/>
      <c r="AA101" s="178"/>
      <c r="AB101" s="178"/>
      <c r="AC101" s="178"/>
      <c r="AD101" s="72" t="s">
        <v>22</v>
      </c>
    </row>
    <row r="102" spans="1:58">
      <c r="B102" s="207">
        <f>B100+1</f>
        <v>38</v>
      </c>
      <c r="C102" s="212"/>
      <c r="D102" s="234"/>
      <c r="E102" s="235"/>
      <c r="F102" s="235"/>
      <c r="G102" s="235"/>
      <c r="H102" s="235"/>
      <c r="I102" s="235"/>
      <c r="J102" s="235"/>
      <c r="K102" s="236"/>
      <c r="L102" s="237" t="str">
        <f>IF(D103="","",$G$10)</f>
        <v/>
      </c>
      <c r="M102" s="238"/>
      <c r="N102" s="238"/>
      <c r="O102" s="238"/>
      <c r="P102" s="239"/>
      <c r="Q102" s="180" t="str">
        <f>IF(D103="","",$K$10)</f>
        <v/>
      </c>
      <c r="R102" s="181"/>
      <c r="S102" s="181"/>
      <c r="T102" s="181"/>
      <c r="U102" s="181"/>
      <c r="V102" s="181"/>
      <c r="W102" s="16" t="s">
        <v>22</v>
      </c>
      <c r="X102" s="180" t="str">
        <f>IF(OR(D103="",$Q$6=""),"",VLOOKUP($Q$6,$AN$2:$BD$4,11,0))</f>
        <v/>
      </c>
      <c r="Y102" s="181"/>
      <c r="Z102" s="181"/>
      <c r="AA102" s="181"/>
      <c r="AB102" s="181"/>
      <c r="AC102" s="181"/>
      <c r="AD102" s="71" t="s">
        <v>22</v>
      </c>
    </row>
    <row r="103" spans="1:58" ht="18.75" customHeight="1">
      <c r="B103" s="192"/>
      <c r="C103" s="195"/>
      <c r="D103" s="242"/>
      <c r="E103" s="243"/>
      <c r="F103" s="243"/>
      <c r="G103" s="243"/>
      <c r="H103" s="243"/>
      <c r="I103" s="243"/>
      <c r="J103" s="243"/>
      <c r="K103" s="244"/>
      <c r="L103" s="240"/>
      <c r="M103" s="209"/>
      <c r="N103" s="209"/>
      <c r="O103" s="209"/>
      <c r="P103" s="241"/>
      <c r="Q103" s="177" t="str">
        <f>IF(D103="","",MIN(Q102,X102))</f>
        <v/>
      </c>
      <c r="R103" s="178"/>
      <c r="S103" s="178"/>
      <c r="T103" s="178"/>
      <c r="U103" s="178"/>
      <c r="V103" s="178"/>
      <c r="W103" s="178"/>
      <c r="X103" s="178"/>
      <c r="Y103" s="178"/>
      <c r="Z103" s="178"/>
      <c r="AA103" s="178"/>
      <c r="AB103" s="178"/>
      <c r="AC103" s="178"/>
      <c r="AD103" s="72" t="s">
        <v>22</v>
      </c>
    </row>
    <row r="104" spans="1:58">
      <c r="B104" s="207">
        <f>B102+1</f>
        <v>39</v>
      </c>
      <c r="C104" s="212"/>
      <c r="D104" s="234"/>
      <c r="E104" s="235"/>
      <c r="F104" s="235"/>
      <c r="G104" s="235"/>
      <c r="H104" s="235"/>
      <c r="I104" s="235"/>
      <c r="J104" s="235"/>
      <c r="K104" s="236"/>
      <c r="L104" s="237" t="str">
        <f>IF(D105="","",$G$10)</f>
        <v/>
      </c>
      <c r="M104" s="238"/>
      <c r="N104" s="238"/>
      <c r="O104" s="238"/>
      <c r="P104" s="239"/>
      <c r="Q104" s="180" t="str">
        <f>IF(D105="","",$K$10)</f>
        <v/>
      </c>
      <c r="R104" s="181"/>
      <c r="S104" s="181"/>
      <c r="T104" s="181"/>
      <c r="U104" s="181"/>
      <c r="V104" s="181"/>
      <c r="W104" s="16" t="s">
        <v>22</v>
      </c>
      <c r="X104" s="180" t="str">
        <f>IF(OR(D105="",$Q$6=""),"",VLOOKUP($Q$6,$AN$2:$BD$4,11,0))</f>
        <v/>
      </c>
      <c r="Y104" s="181"/>
      <c r="Z104" s="181"/>
      <c r="AA104" s="181"/>
      <c r="AB104" s="181"/>
      <c r="AC104" s="181"/>
      <c r="AD104" s="71" t="s">
        <v>22</v>
      </c>
    </row>
    <row r="105" spans="1:58" ht="18.75" customHeight="1">
      <c r="B105" s="192"/>
      <c r="C105" s="195"/>
      <c r="D105" s="242"/>
      <c r="E105" s="243"/>
      <c r="F105" s="243"/>
      <c r="G105" s="243"/>
      <c r="H105" s="243"/>
      <c r="I105" s="243"/>
      <c r="J105" s="243"/>
      <c r="K105" s="244"/>
      <c r="L105" s="240"/>
      <c r="M105" s="209"/>
      <c r="N105" s="209"/>
      <c r="O105" s="209"/>
      <c r="P105" s="241"/>
      <c r="Q105" s="177" t="str">
        <f>IF(D105="","",MIN(Q104,X104))</f>
        <v/>
      </c>
      <c r="R105" s="178"/>
      <c r="S105" s="178"/>
      <c r="T105" s="178"/>
      <c r="U105" s="178"/>
      <c r="V105" s="178"/>
      <c r="W105" s="178"/>
      <c r="X105" s="178"/>
      <c r="Y105" s="178"/>
      <c r="Z105" s="178"/>
      <c r="AA105" s="178"/>
      <c r="AB105" s="178"/>
      <c r="AC105" s="178"/>
      <c r="AD105" s="72" t="s">
        <v>22</v>
      </c>
    </row>
    <row r="106" spans="1:58">
      <c r="B106" s="207">
        <f>B104+1</f>
        <v>40</v>
      </c>
      <c r="C106" s="212"/>
      <c r="D106" s="234"/>
      <c r="E106" s="235"/>
      <c r="F106" s="235"/>
      <c r="G106" s="235"/>
      <c r="H106" s="235"/>
      <c r="I106" s="235"/>
      <c r="J106" s="235"/>
      <c r="K106" s="236"/>
      <c r="L106" s="237" t="str">
        <f>IF(D107="","",$G$10)</f>
        <v/>
      </c>
      <c r="M106" s="238"/>
      <c r="N106" s="238"/>
      <c r="O106" s="238"/>
      <c r="P106" s="239"/>
      <c r="Q106" s="180" t="str">
        <f>IF(D107="","",$K$10)</f>
        <v/>
      </c>
      <c r="R106" s="181"/>
      <c r="S106" s="181"/>
      <c r="T106" s="181"/>
      <c r="U106" s="181"/>
      <c r="V106" s="181"/>
      <c r="W106" s="16" t="s">
        <v>22</v>
      </c>
      <c r="X106" s="180" t="str">
        <f>IF(OR(D107="",$Q$6=""),"",VLOOKUP($Q$6,$AN$2:$BD$4,11,0))</f>
        <v/>
      </c>
      <c r="Y106" s="181"/>
      <c r="Z106" s="181"/>
      <c r="AA106" s="181"/>
      <c r="AB106" s="181"/>
      <c r="AC106" s="181"/>
      <c r="AD106" s="71" t="s">
        <v>22</v>
      </c>
    </row>
    <row r="107" spans="1:58" ht="18.75" customHeight="1" thickBot="1">
      <c r="B107" s="192"/>
      <c r="C107" s="195"/>
      <c r="D107" s="242"/>
      <c r="E107" s="243"/>
      <c r="F107" s="243"/>
      <c r="G107" s="243"/>
      <c r="H107" s="243"/>
      <c r="I107" s="243"/>
      <c r="J107" s="243"/>
      <c r="K107" s="244"/>
      <c r="L107" s="240"/>
      <c r="M107" s="209"/>
      <c r="N107" s="209"/>
      <c r="O107" s="209"/>
      <c r="P107" s="241"/>
      <c r="Q107" s="177" t="str">
        <f>IF(D107="","",MIN(Q106,X106))</f>
        <v/>
      </c>
      <c r="R107" s="178"/>
      <c r="S107" s="178"/>
      <c r="T107" s="178"/>
      <c r="U107" s="178"/>
      <c r="V107" s="178"/>
      <c r="W107" s="178"/>
      <c r="X107" s="178"/>
      <c r="Y107" s="178"/>
      <c r="Z107" s="178"/>
      <c r="AA107" s="178"/>
      <c r="AB107" s="178"/>
      <c r="AC107" s="178"/>
      <c r="AD107" s="72" t="s">
        <v>22</v>
      </c>
    </row>
    <row r="108" spans="1:58" ht="26.25" customHeight="1" thickBot="1">
      <c r="J108" s="173" t="s">
        <v>36</v>
      </c>
      <c r="K108" s="174"/>
      <c r="L108" s="174">
        <f>B68</f>
        <v>21</v>
      </c>
      <c r="M108" s="174"/>
      <c r="N108" s="28" t="s">
        <v>81</v>
      </c>
      <c r="O108" s="174">
        <f>B106</f>
        <v>40</v>
      </c>
      <c r="P108" s="175"/>
      <c r="Q108" s="173" t="s">
        <v>68</v>
      </c>
      <c r="R108" s="174"/>
      <c r="S108" s="174"/>
      <c r="T108" s="174"/>
      <c r="U108" s="175"/>
      <c r="V108" s="245">
        <f>SUM(Q69,Q71,Q73,Q75,Q77,Q79,Q81,Q83,Q85,Q87,Q89,Q91,Q93,Q95,Q97,Q99,Q101,Q103,Q105,Q107)</f>
        <v>0</v>
      </c>
      <c r="W108" s="245"/>
      <c r="X108" s="245"/>
      <c r="Y108" s="245"/>
      <c r="Z108" s="245"/>
      <c r="AA108" s="245"/>
      <c r="AB108" s="245"/>
      <c r="AC108" s="245"/>
      <c r="AD108" s="73" t="s">
        <v>22</v>
      </c>
    </row>
    <row r="109" spans="1:58" ht="20.25" customHeight="1">
      <c r="A109" s="256" t="s">
        <v>89</v>
      </c>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40"/>
      <c r="AG109" s="40"/>
      <c r="AH109" s="40"/>
      <c r="AI109" s="40"/>
      <c r="AJ109" s="40"/>
      <c r="AK109" s="40"/>
      <c r="AL109" s="40"/>
      <c r="AM109" s="23"/>
      <c r="AN109" s="189"/>
      <c r="AO109" s="189"/>
      <c r="AP109" s="189"/>
      <c r="AQ109" s="189"/>
      <c r="AR109" s="189"/>
      <c r="AS109" s="189"/>
      <c r="AT109" s="189"/>
      <c r="AU109" s="189"/>
      <c r="AV109" s="189"/>
      <c r="AW109" s="189"/>
      <c r="AX109" s="189"/>
      <c r="AY109" s="189"/>
      <c r="AZ109" s="189"/>
      <c r="BA109" s="189"/>
      <c r="BB109" s="189"/>
      <c r="BC109" s="189"/>
      <c r="BD109" s="189"/>
      <c r="BE109" s="23"/>
      <c r="BF109" s="23"/>
    </row>
    <row r="110" spans="1:58" ht="19.5" customHeight="1">
      <c r="K110" s="7" t="s">
        <v>7</v>
      </c>
      <c r="L110" s="257" t="str">
        <f>IF($L$2="","",$L$2)</f>
        <v>令和</v>
      </c>
      <c r="M110" s="257"/>
      <c r="N110" s="230">
        <f>$N$2</f>
        <v>0</v>
      </c>
      <c r="O110" s="230"/>
      <c r="P110" s="230" t="s">
        <v>3</v>
      </c>
      <c r="Q110" s="230"/>
      <c r="R110" s="230">
        <f>$R$2</f>
        <v>0</v>
      </c>
      <c r="S110" s="230"/>
      <c r="T110" s="230" t="s">
        <v>33</v>
      </c>
      <c r="U110" s="230"/>
      <c r="V110" s="8" t="s">
        <v>10</v>
      </c>
      <c r="AM110" s="23"/>
      <c r="AN110" s="189"/>
      <c r="AO110" s="189"/>
      <c r="AP110" s="189"/>
      <c r="AQ110" s="189"/>
      <c r="AR110" s="189"/>
      <c r="AS110" s="189"/>
      <c r="AT110" s="189"/>
      <c r="AU110" s="189"/>
      <c r="AV110" s="189"/>
      <c r="AW110" s="189"/>
      <c r="AX110" s="178"/>
      <c r="AY110" s="178"/>
      <c r="AZ110" s="178"/>
      <c r="BA110" s="178"/>
      <c r="BB110" s="178"/>
      <c r="BC110" s="178"/>
      <c r="BD110" s="178"/>
      <c r="BE110" s="23"/>
      <c r="BF110" s="23"/>
    </row>
    <row r="111" spans="1:58" ht="14.25" customHeight="1">
      <c r="L111" s="225" t="s">
        <v>57</v>
      </c>
      <c r="M111" s="225"/>
      <c r="N111" s="225"/>
      <c r="O111" s="225"/>
      <c r="P111" s="225"/>
      <c r="Q111" s="254">
        <f>$Q$3</f>
        <v>0</v>
      </c>
      <c r="R111" s="254"/>
      <c r="S111" s="254"/>
      <c r="T111" s="254"/>
      <c r="U111" s="254"/>
      <c r="V111" s="254"/>
      <c r="W111" s="254"/>
      <c r="X111" s="254"/>
      <c r="Y111" s="254"/>
      <c r="Z111" s="254"/>
      <c r="AA111" s="254"/>
      <c r="AB111" s="254"/>
      <c r="AC111" s="254"/>
      <c r="AD111" s="254"/>
      <c r="AM111" s="23"/>
      <c r="AN111" s="189"/>
      <c r="AO111" s="189"/>
      <c r="AP111" s="189"/>
      <c r="AQ111" s="189"/>
      <c r="AR111" s="189"/>
      <c r="AS111" s="189"/>
      <c r="AT111" s="189"/>
      <c r="AU111" s="189"/>
      <c r="AV111" s="189"/>
      <c r="AW111" s="189"/>
      <c r="AX111" s="178"/>
      <c r="AY111" s="178"/>
      <c r="AZ111" s="178"/>
      <c r="BA111" s="178"/>
      <c r="BB111" s="178"/>
      <c r="BC111" s="178"/>
      <c r="BD111" s="178"/>
      <c r="BE111" s="23"/>
      <c r="BF111" s="23"/>
    </row>
    <row r="112" spans="1:58" ht="14.25" customHeight="1">
      <c r="L112" s="210" t="s">
        <v>91</v>
      </c>
      <c r="M112" s="210"/>
      <c r="N112" s="210"/>
      <c r="O112" s="210"/>
      <c r="P112" s="210"/>
      <c r="Q112" s="210">
        <f>$Q$4</f>
        <v>0</v>
      </c>
      <c r="R112" s="210"/>
      <c r="S112" s="210"/>
      <c r="T112" s="210"/>
      <c r="U112" s="210"/>
      <c r="V112" s="210"/>
      <c r="W112" s="210"/>
      <c r="X112" s="210"/>
      <c r="Y112" s="210"/>
      <c r="Z112" s="210"/>
      <c r="AA112" s="210"/>
      <c r="AB112" s="210"/>
      <c r="AC112" s="210"/>
      <c r="AD112" s="210"/>
      <c r="AM112" s="23"/>
      <c r="AN112" s="189"/>
      <c r="AO112" s="189"/>
      <c r="AP112" s="189"/>
      <c r="AQ112" s="189"/>
      <c r="AR112" s="189"/>
      <c r="AS112" s="189"/>
      <c r="AT112" s="189"/>
      <c r="AU112" s="189"/>
      <c r="AV112" s="189"/>
      <c r="AW112" s="189"/>
      <c r="AX112" s="178"/>
      <c r="AY112" s="178"/>
      <c r="AZ112" s="178"/>
      <c r="BA112" s="178"/>
      <c r="BB112" s="178"/>
      <c r="BC112" s="178"/>
      <c r="BD112" s="178"/>
      <c r="BE112" s="23"/>
      <c r="BF112" s="23"/>
    </row>
    <row r="113" spans="2:58" ht="14.25" customHeight="1">
      <c r="B113" s="69"/>
      <c r="C113" s="69"/>
      <c r="D113" s="69"/>
      <c r="E113" s="69"/>
      <c r="F113" s="69"/>
      <c r="G113" s="69"/>
      <c r="H113" s="69"/>
      <c r="I113" s="69"/>
      <c r="J113" s="69"/>
      <c r="K113" s="69"/>
      <c r="L113" s="249" t="s">
        <v>92</v>
      </c>
      <c r="M113" s="249"/>
      <c r="N113" s="249"/>
      <c r="O113" s="249"/>
      <c r="P113" s="249"/>
      <c r="Q113" s="255">
        <f>$Q$5</f>
        <v>0</v>
      </c>
      <c r="R113" s="255"/>
      <c r="S113" s="255"/>
      <c r="T113" s="255"/>
      <c r="U113" s="255"/>
      <c r="V113" s="255"/>
      <c r="W113" s="255"/>
      <c r="X113" s="255"/>
      <c r="Y113" s="255"/>
      <c r="Z113" s="255"/>
      <c r="AA113" s="255"/>
      <c r="AB113" s="255"/>
      <c r="AC113" s="255"/>
      <c r="AD113" s="58" t="s">
        <v>94</v>
      </c>
      <c r="AM113" s="23"/>
      <c r="AN113" s="56"/>
      <c r="AO113" s="56"/>
      <c r="AP113" s="56"/>
      <c r="AQ113" s="56"/>
      <c r="AR113" s="56"/>
      <c r="AS113" s="56"/>
      <c r="AT113" s="56"/>
      <c r="AU113" s="56"/>
      <c r="AV113" s="56"/>
      <c r="AW113" s="56"/>
      <c r="AX113" s="55"/>
      <c r="AY113" s="55"/>
      <c r="AZ113" s="55"/>
      <c r="BA113" s="55"/>
      <c r="BB113" s="55"/>
      <c r="BC113" s="55"/>
      <c r="BD113" s="55"/>
      <c r="BE113" s="23"/>
      <c r="BF113" s="23"/>
    </row>
    <row r="114" spans="2:58" ht="14.25" customHeight="1">
      <c r="B114" s="69"/>
      <c r="C114" s="69"/>
      <c r="D114" s="69"/>
      <c r="E114" s="69"/>
      <c r="F114" s="69"/>
      <c r="G114" s="69"/>
      <c r="H114" s="69"/>
      <c r="I114" s="69"/>
      <c r="J114" s="69"/>
      <c r="K114" s="69"/>
      <c r="L114" s="249" t="s">
        <v>48</v>
      </c>
      <c r="M114" s="249"/>
      <c r="N114" s="249"/>
      <c r="O114" s="249"/>
      <c r="P114" s="249"/>
      <c r="Q114" s="250">
        <f>$Q$6</f>
        <v>0</v>
      </c>
      <c r="R114" s="250"/>
      <c r="S114" s="250"/>
      <c r="T114" s="250"/>
      <c r="U114" s="250"/>
      <c r="V114" s="250"/>
      <c r="W114" s="250"/>
      <c r="X114" s="250"/>
      <c r="Y114" s="250"/>
      <c r="Z114" s="250"/>
      <c r="AA114" s="250"/>
      <c r="AB114" s="250"/>
      <c r="AC114" s="250"/>
      <c r="AD114" s="250"/>
      <c r="AM114" s="23"/>
      <c r="AN114" s="56"/>
      <c r="AO114" s="56"/>
      <c r="AP114" s="56"/>
      <c r="AQ114" s="56"/>
      <c r="AR114" s="56"/>
      <c r="AS114" s="56"/>
      <c r="AT114" s="56"/>
      <c r="AU114" s="56"/>
      <c r="AV114" s="56"/>
      <c r="AW114" s="56"/>
      <c r="AX114" s="55"/>
      <c r="AY114" s="55"/>
      <c r="AZ114" s="55"/>
      <c r="BA114" s="55"/>
      <c r="BB114" s="55"/>
      <c r="BC114" s="55"/>
      <c r="BD114" s="55"/>
      <c r="BE114" s="23"/>
      <c r="BF114" s="23"/>
    </row>
    <row r="115" spans="2:58" ht="14.25" customHeight="1">
      <c r="B115" s="69" t="s">
        <v>90</v>
      </c>
      <c r="C115" s="69"/>
      <c r="D115" s="69"/>
      <c r="E115" s="69"/>
      <c r="F115" s="69"/>
      <c r="G115" s="69"/>
      <c r="H115" s="69"/>
      <c r="I115" s="69"/>
      <c r="J115" s="69"/>
      <c r="K115" s="69"/>
      <c r="L115" s="69"/>
      <c r="M115" s="69"/>
      <c r="N115" s="57"/>
      <c r="O115" s="57"/>
      <c r="P115" s="69"/>
      <c r="Q115" s="69"/>
      <c r="R115" s="69"/>
      <c r="S115" s="69"/>
      <c r="T115" s="70"/>
      <c r="U115" s="70"/>
      <c r="V115" s="70"/>
      <c r="W115" s="70"/>
      <c r="X115" s="70"/>
      <c r="Y115" s="58"/>
      <c r="Z115" s="58"/>
      <c r="AA115" s="58"/>
      <c r="AB115" s="58"/>
      <c r="AC115" s="58"/>
      <c r="AD115" s="58"/>
      <c r="AE115" s="58"/>
      <c r="AF115" s="58"/>
      <c r="AG115" s="58"/>
      <c r="AH115" s="58"/>
      <c r="AI115" s="58"/>
      <c r="AJ115" s="58"/>
      <c r="AM115" s="23"/>
      <c r="AN115" s="56"/>
      <c r="AO115" s="56"/>
      <c r="AP115" s="56"/>
      <c r="AQ115" s="56"/>
      <c r="AR115" s="56"/>
      <c r="AS115" s="56"/>
      <c r="AT115" s="56"/>
      <c r="AU115" s="56"/>
      <c r="AV115" s="56"/>
      <c r="AW115" s="56"/>
      <c r="AX115" s="55"/>
      <c r="AY115" s="55"/>
      <c r="AZ115" s="55"/>
      <c r="BA115" s="55"/>
      <c r="BB115" s="55"/>
      <c r="BC115" s="55"/>
      <c r="BD115" s="55"/>
      <c r="BE115" s="23"/>
      <c r="BF115" s="23"/>
    </row>
    <row r="116" spans="2:58" ht="15" customHeight="1">
      <c r="B116" s="251" t="s">
        <v>95</v>
      </c>
      <c r="C116" s="251"/>
      <c r="D116" s="251"/>
      <c r="E116" s="251"/>
      <c r="F116" s="251"/>
      <c r="G116" s="251"/>
      <c r="H116" s="249" t="s">
        <v>96</v>
      </c>
      <c r="I116" s="249"/>
      <c r="J116" s="249"/>
      <c r="K116" s="249"/>
      <c r="L116" s="249"/>
      <c r="M116" s="69"/>
      <c r="N116" s="252" t="str">
        <f>$N$8</f>
        <v>午前○時</v>
      </c>
      <c r="O116" s="252"/>
      <c r="P116" s="252"/>
      <c r="Q116" s="252"/>
      <c r="R116" s="69" t="s">
        <v>81</v>
      </c>
      <c r="S116" s="252" t="str">
        <f>$S$8</f>
        <v>午後○時</v>
      </c>
      <c r="T116" s="252"/>
      <c r="U116" s="252"/>
      <c r="V116" s="252"/>
      <c r="W116" s="69"/>
      <c r="X116" s="69"/>
      <c r="Y116" s="69"/>
      <c r="Z116" s="69"/>
      <c r="AA116" s="69"/>
      <c r="AB116" s="69"/>
      <c r="AC116" s="69"/>
      <c r="AD116" s="69"/>
      <c r="AI116" s="58"/>
    </row>
    <row r="117" spans="2:58" ht="15" customHeight="1">
      <c r="B117" s="251" t="s">
        <v>98</v>
      </c>
      <c r="C117" s="251"/>
      <c r="D117" s="251"/>
      <c r="E117" s="251"/>
      <c r="F117" s="251"/>
      <c r="G117" s="251"/>
      <c r="H117" s="251"/>
      <c r="I117" s="251"/>
      <c r="J117" s="251"/>
      <c r="K117" s="251"/>
      <c r="L117" s="251"/>
      <c r="M117" s="251"/>
      <c r="N117" s="251"/>
      <c r="O117" s="29"/>
      <c r="P117" s="30"/>
      <c r="Q117" s="30"/>
      <c r="R117" s="30"/>
      <c r="S117" s="69"/>
      <c r="T117" s="69"/>
      <c r="U117" s="69"/>
      <c r="V117" s="69"/>
      <c r="W117" s="69"/>
      <c r="X117" s="69"/>
      <c r="Y117" s="69"/>
      <c r="Z117" s="69"/>
      <c r="AA117" s="69"/>
      <c r="AB117" s="69"/>
      <c r="AC117" s="69"/>
      <c r="AD117" s="69"/>
    </row>
    <row r="118" spans="2:58" ht="15" customHeight="1">
      <c r="B118" s="249" t="s">
        <v>44</v>
      </c>
      <c r="C118" s="249"/>
      <c r="D118" s="249"/>
      <c r="E118" s="249"/>
      <c r="F118" s="249"/>
      <c r="G118" s="210" t="s">
        <v>53</v>
      </c>
      <c r="H118" s="210"/>
      <c r="I118" s="210"/>
      <c r="J118" s="210"/>
      <c r="K118" s="253">
        <f>$K$10</f>
        <v>0</v>
      </c>
      <c r="L118" s="253"/>
      <c r="M118" s="253"/>
      <c r="N118" s="253"/>
      <c r="O118" s="69" t="s">
        <v>22</v>
      </c>
      <c r="P118" s="69"/>
      <c r="Q118" s="69"/>
      <c r="R118" s="69"/>
      <c r="S118" s="69"/>
      <c r="T118" s="69"/>
      <c r="U118" s="69"/>
      <c r="V118" s="69"/>
      <c r="W118" s="69"/>
      <c r="X118" s="69"/>
      <c r="Y118" s="69"/>
      <c r="Z118" s="69"/>
      <c r="AA118" s="69"/>
      <c r="AB118" s="69"/>
      <c r="AC118" s="69"/>
      <c r="AD118" s="69"/>
    </row>
    <row r="119" spans="2:58" ht="13.5" customHeight="1">
      <c r="B119" s="207" t="s">
        <v>36</v>
      </c>
      <c r="C119" s="212"/>
      <c r="D119" s="246" t="s">
        <v>11</v>
      </c>
      <c r="E119" s="247"/>
      <c r="F119" s="247"/>
      <c r="G119" s="247"/>
      <c r="H119" s="247"/>
      <c r="I119" s="247"/>
      <c r="J119" s="247"/>
      <c r="K119" s="248"/>
      <c r="L119" s="207" t="s">
        <v>58</v>
      </c>
      <c r="M119" s="208"/>
      <c r="N119" s="208"/>
      <c r="O119" s="208"/>
      <c r="P119" s="212"/>
      <c r="Q119" s="214" t="s">
        <v>74</v>
      </c>
      <c r="R119" s="215"/>
      <c r="S119" s="215"/>
      <c r="T119" s="215"/>
      <c r="U119" s="215"/>
      <c r="V119" s="215"/>
      <c r="W119" s="216"/>
      <c r="X119" s="214" t="s">
        <v>75</v>
      </c>
      <c r="Y119" s="215"/>
      <c r="Z119" s="215"/>
      <c r="AA119" s="215"/>
      <c r="AB119" s="215"/>
      <c r="AC119" s="215"/>
      <c r="AD119" s="216"/>
      <c r="AI119" s="39"/>
    </row>
    <row r="120" spans="2:58">
      <c r="B120" s="188"/>
      <c r="C120" s="191"/>
      <c r="D120" s="188" t="s">
        <v>37</v>
      </c>
      <c r="E120" s="189"/>
      <c r="F120" s="189"/>
      <c r="G120" s="189"/>
      <c r="H120" s="189"/>
      <c r="I120" s="189"/>
      <c r="J120" s="189"/>
      <c r="K120" s="191"/>
      <c r="L120" s="188"/>
      <c r="M120" s="189"/>
      <c r="N120" s="189"/>
      <c r="O120" s="189"/>
      <c r="P120" s="191"/>
      <c r="Q120" s="217"/>
      <c r="R120" s="218"/>
      <c r="S120" s="218"/>
      <c r="T120" s="218"/>
      <c r="U120" s="218"/>
      <c r="V120" s="218"/>
      <c r="W120" s="219"/>
      <c r="X120" s="217"/>
      <c r="Y120" s="218"/>
      <c r="Z120" s="218"/>
      <c r="AA120" s="218"/>
      <c r="AB120" s="218"/>
      <c r="AC120" s="218"/>
      <c r="AD120" s="219"/>
      <c r="AI120" s="39"/>
      <c r="AJ120" s="39"/>
    </row>
    <row r="121" spans="2:58">
      <c r="B121" s="192"/>
      <c r="C121" s="195"/>
      <c r="D121" s="192"/>
      <c r="E121" s="176"/>
      <c r="F121" s="176"/>
      <c r="G121" s="176"/>
      <c r="H121" s="176"/>
      <c r="I121" s="176"/>
      <c r="J121" s="176"/>
      <c r="K121" s="195"/>
      <c r="L121" s="192"/>
      <c r="M121" s="176"/>
      <c r="N121" s="176"/>
      <c r="O121" s="176"/>
      <c r="P121" s="195"/>
      <c r="Q121" s="222" t="s">
        <v>103</v>
      </c>
      <c r="R121" s="223"/>
      <c r="S121" s="223"/>
      <c r="T121" s="223"/>
      <c r="U121" s="223"/>
      <c r="V121" s="223"/>
      <c r="W121" s="223"/>
      <c r="X121" s="223"/>
      <c r="Y121" s="223"/>
      <c r="Z121" s="223"/>
      <c r="AA121" s="223"/>
      <c r="AB121" s="223"/>
      <c r="AC121" s="223"/>
      <c r="AD121" s="224"/>
    </row>
    <row r="122" spans="2:58">
      <c r="B122" s="188">
        <v>41</v>
      </c>
      <c r="C122" s="191"/>
      <c r="D122" s="234"/>
      <c r="E122" s="235"/>
      <c r="F122" s="235"/>
      <c r="G122" s="235"/>
      <c r="H122" s="235"/>
      <c r="I122" s="235"/>
      <c r="J122" s="235"/>
      <c r="K122" s="236"/>
      <c r="L122" s="237" t="str">
        <f>IF(D123="","",$G$10)</f>
        <v/>
      </c>
      <c r="M122" s="238"/>
      <c r="N122" s="238"/>
      <c r="O122" s="238"/>
      <c r="P122" s="239"/>
      <c r="Q122" s="180" t="str">
        <f>IF(D123="","",$K$10)</f>
        <v/>
      </c>
      <c r="R122" s="181"/>
      <c r="S122" s="181"/>
      <c r="T122" s="181"/>
      <c r="U122" s="181"/>
      <c r="V122" s="181"/>
      <c r="W122" s="16" t="s">
        <v>22</v>
      </c>
      <c r="X122" s="180" t="str">
        <f>IF(OR(D123="",$Q$6=""),"",VLOOKUP($Q$6,$AN$2:$BD$4,11,0))</f>
        <v/>
      </c>
      <c r="Y122" s="181"/>
      <c r="Z122" s="181"/>
      <c r="AA122" s="181"/>
      <c r="AB122" s="181"/>
      <c r="AC122" s="181"/>
      <c r="AD122" s="71" t="s">
        <v>22</v>
      </c>
    </row>
    <row r="123" spans="2:58" ht="18.75" customHeight="1">
      <c r="B123" s="192"/>
      <c r="C123" s="195"/>
      <c r="D123" s="242"/>
      <c r="E123" s="243"/>
      <c r="F123" s="243"/>
      <c r="G123" s="243"/>
      <c r="H123" s="243"/>
      <c r="I123" s="243"/>
      <c r="J123" s="243"/>
      <c r="K123" s="244"/>
      <c r="L123" s="240"/>
      <c r="M123" s="209"/>
      <c r="N123" s="209"/>
      <c r="O123" s="209"/>
      <c r="P123" s="241"/>
      <c r="Q123" s="177" t="str">
        <f>IF(D123="","",MIN(Q122,X122))</f>
        <v/>
      </c>
      <c r="R123" s="178"/>
      <c r="S123" s="178"/>
      <c r="T123" s="178"/>
      <c r="U123" s="178"/>
      <c r="V123" s="178"/>
      <c r="W123" s="178"/>
      <c r="X123" s="178"/>
      <c r="Y123" s="178"/>
      <c r="Z123" s="178"/>
      <c r="AA123" s="178"/>
      <c r="AB123" s="178"/>
      <c r="AC123" s="178"/>
      <c r="AD123" s="72" t="s">
        <v>22</v>
      </c>
    </row>
    <row r="124" spans="2:58">
      <c r="B124" s="207">
        <f>B122+1</f>
        <v>42</v>
      </c>
      <c r="C124" s="212"/>
      <c r="D124" s="234"/>
      <c r="E124" s="235"/>
      <c r="F124" s="235"/>
      <c r="G124" s="235"/>
      <c r="H124" s="235"/>
      <c r="I124" s="235"/>
      <c r="J124" s="235"/>
      <c r="K124" s="236"/>
      <c r="L124" s="237" t="str">
        <f>IF(D125="","",$G$10)</f>
        <v/>
      </c>
      <c r="M124" s="238"/>
      <c r="N124" s="238"/>
      <c r="O124" s="238"/>
      <c r="P124" s="239"/>
      <c r="Q124" s="180" t="str">
        <f>IF(D125="","",$K$10)</f>
        <v/>
      </c>
      <c r="R124" s="181"/>
      <c r="S124" s="181"/>
      <c r="T124" s="181"/>
      <c r="U124" s="181"/>
      <c r="V124" s="181"/>
      <c r="W124" s="16" t="s">
        <v>22</v>
      </c>
      <c r="X124" s="180" t="str">
        <f>IF(OR(D125="",$Q$6=""),"",VLOOKUP($Q$6,$AN$2:$BD$4,11,0))</f>
        <v/>
      </c>
      <c r="Y124" s="181"/>
      <c r="Z124" s="181"/>
      <c r="AA124" s="181"/>
      <c r="AB124" s="181"/>
      <c r="AC124" s="181"/>
      <c r="AD124" s="71" t="s">
        <v>22</v>
      </c>
    </row>
    <row r="125" spans="2:58" ht="18.75" customHeight="1">
      <c r="B125" s="192"/>
      <c r="C125" s="195"/>
      <c r="D125" s="242"/>
      <c r="E125" s="243"/>
      <c r="F125" s="243"/>
      <c r="G125" s="243"/>
      <c r="H125" s="243"/>
      <c r="I125" s="243"/>
      <c r="J125" s="243"/>
      <c r="K125" s="244"/>
      <c r="L125" s="240"/>
      <c r="M125" s="209"/>
      <c r="N125" s="209"/>
      <c r="O125" s="209"/>
      <c r="P125" s="241"/>
      <c r="Q125" s="177" t="str">
        <f>IF(D125="","",MIN(Q124,X124))</f>
        <v/>
      </c>
      <c r="R125" s="178"/>
      <c r="S125" s="178"/>
      <c r="T125" s="178"/>
      <c r="U125" s="178"/>
      <c r="V125" s="178"/>
      <c r="W125" s="178"/>
      <c r="X125" s="178"/>
      <c r="Y125" s="178"/>
      <c r="Z125" s="178"/>
      <c r="AA125" s="178"/>
      <c r="AB125" s="178"/>
      <c r="AC125" s="178"/>
      <c r="AD125" s="72" t="s">
        <v>22</v>
      </c>
    </row>
    <row r="126" spans="2:58">
      <c r="B126" s="207">
        <f>B124+1</f>
        <v>43</v>
      </c>
      <c r="C126" s="212"/>
      <c r="D126" s="234"/>
      <c r="E126" s="235"/>
      <c r="F126" s="235"/>
      <c r="G126" s="235"/>
      <c r="H126" s="235"/>
      <c r="I126" s="235"/>
      <c r="J126" s="235"/>
      <c r="K126" s="236"/>
      <c r="L126" s="237" t="str">
        <f>IF(D127="","",$G$10)</f>
        <v/>
      </c>
      <c r="M126" s="238"/>
      <c r="N126" s="238"/>
      <c r="O126" s="238"/>
      <c r="P126" s="239"/>
      <c r="Q126" s="180" t="str">
        <f>IF(D127="","",$K$10)</f>
        <v/>
      </c>
      <c r="R126" s="181"/>
      <c r="S126" s="181"/>
      <c r="T126" s="181"/>
      <c r="U126" s="181"/>
      <c r="V126" s="181"/>
      <c r="W126" s="16" t="s">
        <v>22</v>
      </c>
      <c r="X126" s="180" t="str">
        <f>IF(OR(D127="",$Q$6=""),"",VLOOKUP($Q$6,$AN$2:$BD$4,11,0))</f>
        <v/>
      </c>
      <c r="Y126" s="181"/>
      <c r="Z126" s="181"/>
      <c r="AA126" s="181"/>
      <c r="AB126" s="181"/>
      <c r="AC126" s="181"/>
      <c r="AD126" s="71" t="s">
        <v>22</v>
      </c>
    </row>
    <row r="127" spans="2:58" ht="18.75" customHeight="1">
      <c r="B127" s="192"/>
      <c r="C127" s="195"/>
      <c r="D127" s="242"/>
      <c r="E127" s="243"/>
      <c r="F127" s="243"/>
      <c r="G127" s="243"/>
      <c r="H127" s="243"/>
      <c r="I127" s="243"/>
      <c r="J127" s="243"/>
      <c r="K127" s="244"/>
      <c r="L127" s="240"/>
      <c r="M127" s="209"/>
      <c r="N127" s="209"/>
      <c r="O127" s="209"/>
      <c r="P127" s="241"/>
      <c r="Q127" s="177" t="str">
        <f>IF(D127="","",MIN(Q126,X126))</f>
        <v/>
      </c>
      <c r="R127" s="178"/>
      <c r="S127" s="178"/>
      <c r="T127" s="178"/>
      <c r="U127" s="178"/>
      <c r="V127" s="178"/>
      <c r="W127" s="178"/>
      <c r="X127" s="178"/>
      <c r="Y127" s="178"/>
      <c r="Z127" s="178"/>
      <c r="AA127" s="178"/>
      <c r="AB127" s="178"/>
      <c r="AC127" s="178"/>
      <c r="AD127" s="72" t="s">
        <v>22</v>
      </c>
    </row>
    <row r="128" spans="2:58">
      <c r="B128" s="207">
        <f>B126+1</f>
        <v>44</v>
      </c>
      <c r="C128" s="212"/>
      <c r="D128" s="234"/>
      <c r="E128" s="235"/>
      <c r="F128" s="235"/>
      <c r="G128" s="235"/>
      <c r="H128" s="235"/>
      <c r="I128" s="235"/>
      <c r="J128" s="235"/>
      <c r="K128" s="236"/>
      <c r="L128" s="237" t="str">
        <f>IF(D129="","",$G$10)</f>
        <v/>
      </c>
      <c r="M128" s="238"/>
      <c r="N128" s="238"/>
      <c r="O128" s="238"/>
      <c r="P128" s="239"/>
      <c r="Q128" s="180" t="str">
        <f>IF(D129="","",$K$10)</f>
        <v/>
      </c>
      <c r="R128" s="181"/>
      <c r="S128" s="181"/>
      <c r="T128" s="181"/>
      <c r="U128" s="181"/>
      <c r="V128" s="181"/>
      <c r="W128" s="16" t="s">
        <v>22</v>
      </c>
      <c r="X128" s="180" t="str">
        <f>IF(OR(D129="",$Q$6=""),"",VLOOKUP($Q$6,$AN$2:$BD$4,11,0))</f>
        <v/>
      </c>
      <c r="Y128" s="181"/>
      <c r="Z128" s="181"/>
      <c r="AA128" s="181"/>
      <c r="AB128" s="181"/>
      <c r="AC128" s="181"/>
      <c r="AD128" s="71" t="s">
        <v>22</v>
      </c>
    </row>
    <row r="129" spans="2:30" ht="18.75" customHeight="1">
      <c r="B129" s="192"/>
      <c r="C129" s="195"/>
      <c r="D129" s="242"/>
      <c r="E129" s="243"/>
      <c r="F129" s="243"/>
      <c r="G129" s="243"/>
      <c r="H129" s="243"/>
      <c r="I129" s="243"/>
      <c r="J129" s="243"/>
      <c r="K129" s="244"/>
      <c r="L129" s="240"/>
      <c r="M129" s="209"/>
      <c r="N129" s="209"/>
      <c r="O129" s="209"/>
      <c r="P129" s="241"/>
      <c r="Q129" s="177" t="str">
        <f>IF(D129="","",MIN(Q128,X128))</f>
        <v/>
      </c>
      <c r="R129" s="178"/>
      <c r="S129" s="178"/>
      <c r="T129" s="178"/>
      <c r="U129" s="178"/>
      <c r="V129" s="178"/>
      <c r="W129" s="178"/>
      <c r="X129" s="178"/>
      <c r="Y129" s="178"/>
      <c r="Z129" s="178"/>
      <c r="AA129" s="178"/>
      <c r="AB129" s="178"/>
      <c r="AC129" s="178"/>
      <c r="AD129" s="72" t="s">
        <v>22</v>
      </c>
    </row>
    <row r="130" spans="2:30">
      <c r="B130" s="207">
        <f>B128+1</f>
        <v>45</v>
      </c>
      <c r="C130" s="212"/>
      <c r="D130" s="234"/>
      <c r="E130" s="235"/>
      <c r="F130" s="235"/>
      <c r="G130" s="235"/>
      <c r="H130" s="235"/>
      <c r="I130" s="235"/>
      <c r="J130" s="235"/>
      <c r="K130" s="236"/>
      <c r="L130" s="237" t="str">
        <f>IF(D131="","",$G$10)</f>
        <v/>
      </c>
      <c r="M130" s="238"/>
      <c r="N130" s="238"/>
      <c r="O130" s="238"/>
      <c r="P130" s="239"/>
      <c r="Q130" s="180" t="str">
        <f>IF(D131="","",$K$10)</f>
        <v/>
      </c>
      <c r="R130" s="181"/>
      <c r="S130" s="181"/>
      <c r="T130" s="181"/>
      <c r="U130" s="181"/>
      <c r="V130" s="181"/>
      <c r="W130" s="16" t="s">
        <v>22</v>
      </c>
      <c r="X130" s="180" t="str">
        <f>IF(OR(D131="",$Q$6=""),"",VLOOKUP($Q$6,$AN$2:$BD$4,11,0))</f>
        <v/>
      </c>
      <c r="Y130" s="181"/>
      <c r="Z130" s="181"/>
      <c r="AA130" s="181"/>
      <c r="AB130" s="181"/>
      <c r="AC130" s="181"/>
      <c r="AD130" s="71" t="s">
        <v>22</v>
      </c>
    </row>
    <row r="131" spans="2:30" ht="18.75" customHeight="1">
      <c r="B131" s="192"/>
      <c r="C131" s="195"/>
      <c r="D131" s="242"/>
      <c r="E131" s="243"/>
      <c r="F131" s="243"/>
      <c r="G131" s="243"/>
      <c r="H131" s="243"/>
      <c r="I131" s="243"/>
      <c r="J131" s="243"/>
      <c r="K131" s="244"/>
      <c r="L131" s="240"/>
      <c r="M131" s="209"/>
      <c r="N131" s="209"/>
      <c r="O131" s="209"/>
      <c r="P131" s="241"/>
      <c r="Q131" s="177" t="str">
        <f>IF(D131="","",MIN(Q130,X130))</f>
        <v/>
      </c>
      <c r="R131" s="178"/>
      <c r="S131" s="178"/>
      <c r="T131" s="178"/>
      <c r="U131" s="178"/>
      <c r="V131" s="178"/>
      <c r="W131" s="178"/>
      <c r="X131" s="178"/>
      <c r="Y131" s="178"/>
      <c r="Z131" s="178"/>
      <c r="AA131" s="178"/>
      <c r="AB131" s="178"/>
      <c r="AC131" s="178"/>
      <c r="AD131" s="72" t="s">
        <v>22</v>
      </c>
    </row>
    <row r="132" spans="2:30">
      <c r="B132" s="207">
        <f>B130+1</f>
        <v>46</v>
      </c>
      <c r="C132" s="212"/>
      <c r="D132" s="234"/>
      <c r="E132" s="235"/>
      <c r="F132" s="235"/>
      <c r="G132" s="235"/>
      <c r="H132" s="235"/>
      <c r="I132" s="235"/>
      <c r="J132" s="235"/>
      <c r="K132" s="236"/>
      <c r="L132" s="237" t="str">
        <f>IF(D133="","",$G$10)</f>
        <v/>
      </c>
      <c r="M132" s="238"/>
      <c r="N132" s="238"/>
      <c r="O132" s="238"/>
      <c r="P132" s="239"/>
      <c r="Q132" s="180" t="str">
        <f>IF(D133="","",$K$10)</f>
        <v/>
      </c>
      <c r="R132" s="181"/>
      <c r="S132" s="181"/>
      <c r="T132" s="181"/>
      <c r="U132" s="181"/>
      <c r="V132" s="181"/>
      <c r="W132" s="16" t="s">
        <v>22</v>
      </c>
      <c r="X132" s="180" t="str">
        <f>IF(OR(D133="",$Q$6=""),"",VLOOKUP($Q$6,$AN$2:$BD$4,11,0))</f>
        <v/>
      </c>
      <c r="Y132" s="181"/>
      <c r="Z132" s="181"/>
      <c r="AA132" s="181"/>
      <c r="AB132" s="181"/>
      <c r="AC132" s="181"/>
      <c r="AD132" s="71" t="s">
        <v>22</v>
      </c>
    </row>
    <row r="133" spans="2:30" ht="18.75" customHeight="1">
      <c r="B133" s="192"/>
      <c r="C133" s="195"/>
      <c r="D133" s="242"/>
      <c r="E133" s="243"/>
      <c r="F133" s="243"/>
      <c r="G133" s="243"/>
      <c r="H133" s="243"/>
      <c r="I133" s="243"/>
      <c r="J133" s="243"/>
      <c r="K133" s="244"/>
      <c r="L133" s="240"/>
      <c r="M133" s="209"/>
      <c r="N133" s="209"/>
      <c r="O133" s="209"/>
      <c r="P133" s="241"/>
      <c r="Q133" s="177" t="str">
        <f>IF(D133="","",MIN(Q132,X132))</f>
        <v/>
      </c>
      <c r="R133" s="178"/>
      <c r="S133" s="178"/>
      <c r="T133" s="178"/>
      <c r="U133" s="178"/>
      <c r="V133" s="178"/>
      <c r="W133" s="178"/>
      <c r="X133" s="178"/>
      <c r="Y133" s="178"/>
      <c r="Z133" s="178"/>
      <c r="AA133" s="178"/>
      <c r="AB133" s="178"/>
      <c r="AC133" s="178"/>
      <c r="AD133" s="72" t="s">
        <v>22</v>
      </c>
    </row>
    <row r="134" spans="2:30">
      <c r="B134" s="207">
        <f>B132+1</f>
        <v>47</v>
      </c>
      <c r="C134" s="212"/>
      <c r="D134" s="234"/>
      <c r="E134" s="235"/>
      <c r="F134" s="235"/>
      <c r="G134" s="235"/>
      <c r="H134" s="235"/>
      <c r="I134" s="235"/>
      <c r="J134" s="235"/>
      <c r="K134" s="236"/>
      <c r="L134" s="237" t="str">
        <f>IF(D135="","",$G$10)</f>
        <v/>
      </c>
      <c r="M134" s="238"/>
      <c r="N134" s="238"/>
      <c r="O134" s="238"/>
      <c r="P134" s="239"/>
      <c r="Q134" s="180" t="str">
        <f>IF(D135="","",$K$10)</f>
        <v/>
      </c>
      <c r="R134" s="181"/>
      <c r="S134" s="181"/>
      <c r="T134" s="181"/>
      <c r="U134" s="181"/>
      <c r="V134" s="181"/>
      <c r="W134" s="16" t="s">
        <v>22</v>
      </c>
      <c r="X134" s="180" t="str">
        <f>IF(OR(D135="",$Q$6=""),"",VLOOKUP($Q$6,$AN$2:$BD$4,11,0))</f>
        <v/>
      </c>
      <c r="Y134" s="181"/>
      <c r="Z134" s="181"/>
      <c r="AA134" s="181"/>
      <c r="AB134" s="181"/>
      <c r="AC134" s="181"/>
      <c r="AD134" s="71" t="s">
        <v>22</v>
      </c>
    </row>
    <row r="135" spans="2:30" ht="18.75" customHeight="1">
      <c r="B135" s="192"/>
      <c r="C135" s="195"/>
      <c r="D135" s="242"/>
      <c r="E135" s="243"/>
      <c r="F135" s="243"/>
      <c r="G135" s="243"/>
      <c r="H135" s="243"/>
      <c r="I135" s="243"/>
      <c r="J135" s="243"/>
      <c r="K135" s="244"/>
      <c r="L135" s="240"/>
      <c r="M135" s="209"/>
      <c r="N135" s="209"/>
      <c r="O135" s="209"/>
      <c r="P135" s="241"/>
      <c r="Q135" s="177" t="str">
        <f>IF(D135="","",MIN(Q134,X134))</f>
        <v/>
      </c>
      <c r="R135" s="178"/>
      <c r="S135" s="178"/>
      <c r="T135" s="178"/>
      <c r="U135" s="178"/>
      <c r="V135" s="178"/>
      <c r="W135" s="178"/>
      <c r="X135" s="178"/>
      <c r="Y135" s="178"/>
      <c r="Z135" s="178"/>
      <c r="AA135" s="178"/>
      <c r="AB135" s="178"/>
      <c r="AC135" s="178"/>
      <c r="AD135" s="72" t="s">
        <v>22</v>
      </c>
    </row>
    <row r="136" spans="2:30">
      <c r="B136" s="207">
        <f>B134+1</f>
        <v>48</v>
      </c>
      <c r="C136" s="212"/>
      <c r="D136" s="234"/>
      <c r="E136" s="235"/>
      <c r="F136" s="235"/>
      <c r="G136" s="235"/>
      <c r="H136" s="235"/>
      <c r="I136" s="235"/>
      <c r="J136" s="235"/>
      <c r="K136" s="236"/>
      <c r="L136" s="237" t="str">
        <f>IF(D137="","",$G$10)</f>
        <v/>
      </c>
      <c r="M136" s="238"/>
      <c r="N136" s="238"/>
      <c r="O136" s="238"/>
      <c r="P136" s="239"/>
      <c r="Q136" s="180" t="str">
        <f>IF(D137="","",$K$10)</f>
        <v/>
      </c>
      <c r="R136" s="181"/>
      <c r="S136" s="181"/>
      <c r="T136" s="181"/>
      <c r="U136" s="181"/>
      <c r="V136" s="181"/>
      <c r="W136" s="16" t="s">
        <v>22</v>
      </c>
      <c r="X136" s="180" t="str">
        <f>IF(OR(D137="",$Q$6=""),"",VLOOKUP($Q$6,$AN$2:$BD$4,11,0))</f>
        <v/>
      </c>
      <c r="Y136" s="181"/>
      <c r="Z136" s="181"/>
      <c r="AA136" s="181"/>
      <c r="AB136" s="181"/>
      <c r="AC136" s="181"/>
      <c r="AD136" s="71" t="s">
        <v>22</v>
      </c>
    </row>
    <row r="137" spans="2:30" ht="18.75" customHeight="1">
      <c r="B137" s="192"/>
      <c r="C137" s="195"/>
      <c r="D137" s="242"/>
      <c r="E137" s="243"/>
      <c r="F137" s="243"/>
      <c r="G137" s="243"/>
      <c r="H137" s="243"/>
      <c r="I137" s="243"/>
      <c r="J137" s="243"/>
      <c r="K137" s="244"/>
      <c r="L137" s="240"/>
      <c r="M137" s="209"/>
      <c r="N137" s="209"/>
      <c r="O137" s="209"/>
      <c r="P137" s="241"/>
      <c r="Q137" s="177" t="str">
        <f>IF(D137="","",MIN(Q136,X136))</f>
        <v/>
      </c>
      <c r="R137" s="178"/>
      <c r="S137" s="178"/>
      <c r="T137" s="178"/>
      <c r="U137" s="178"/>
      <c r="V137" s="178"/>
      <c r="W137" s="178"/>
      <c r="X137" s="178"/>
      <c r="Y137" s="178"/>
      <c r="Z137" s="178"/>
      <c r="AA137" s="178"/>
      <c r="AB137" s="178"/>
      <c r="AC137" s="178"/>
      <c r="AD137" s="72" t="s">
        <v>22</v>
      </c>
    </row>
    <row r="138" spans="2:30">
      <c r="B138" s="207">
        <f>B136+1</f>
        <v>49</v>
      </c>
      <c r="C138" s="212"/>
      <c r="D138" s="234"/>
      <c r="E138" s="235"/>
      <c r="F138" s="235"/>
      <c r="G138" s="235"/>
      <c r="H138" s="235"/>
      <c r="I138" s="235"/>
      <c r="J138" s="235"/>
      <c r="K138" s="236"/>
      <c r="L138" s="237" t="str">
        <f>IF(D139="","",$G$10)</f>
        <v/>
      </c>
      <c r="M138" s="238"/>
      <c r="N138" s="238"/>
      <c r="O138" s="238"/>
      <c r="P138" s="239"/>
      <c r="Q138" s="180" t="str">
        <f>IF(D139="","",$K$10)</f>
        <v/>
      </c>
      <c r="R138" s="181"/>
      <c r="S138" s="181"/>
      <c r="T138" s="181"/>
      <c r="U138" s="181"/>
      <c r="V138" s="181"/>
      <c r="W138" s="16" t="s">
        <v>22</v>
      </c>
      <c r="X138" s="180" t="str">
        <f>IF(OR(D139="",$Q$6=""),"",VLOOKUP($Q$6,$AN$2:$BD$4,11,0))</f>
        <v/>
      </c>
      <c r="Y138" s="181"/>
      <c r="Z138" s="181"/>
      <c r="AA138" s="181"/>
      <c r="AB138" s="181"/>
      <c r="AC138" s="181"/>
      <c r="AD138" s="71" t="s">
        <v>22</v>
      </c>
    </row>
    <row r="139" spans="2:30" ht="18.75" customHeight="1">
      <c r="B139" s="192"/>
      <c r="C139" s="195"/>
      <c r="D139" s="242"/>
      <c r="E139" s="243"/>
      <c r="F139" s="243"/>
      <c r="G139" s="243"/>
      <c r="H139" s="243"/>
      <c r="I139" s="243"/>
      <c r="J139" s="243"/>
      <c r="K139" s="244"/>
      <c r="L139" s="240"/>
      <c r="M139" s="209"/>
      <c r="N139" s="209"/>
      <c r="O139" s="209"/>
      <c r="P139" s="241"/>
      <c r="Q139" s="177" t="str">
        <f>IF(D139="","",MIN(Q138,X138))</f>
        <v/>
      </c>
      <c r="R139" s="178"/>
      <c r="S139" s="178"/>
      <c r="T139" s="178"/>
      <c r="U139" s="178"/>
      <c r="V139" s="178"/>
      <c r="W139" s="178"/>
      <c r="X139" s="178"/>
      <c r="Y139" s="178"/>
      <c r="Z139" s="178"/>
      <c r="AA139" s="178"/>
      <c r="AB139" s="178"/>
      <c r="AC139" s="178"/>
      <c r="AD139" s="72" t="s">
        <v>22</v>
      </c>
    </row>
    <row r="140" spans="2:30">
      <c r="B140" s="207">
        <f>B138+1</f>
        <v>50</v>
      </c>
      <c r="C140" s="212"/>
      <c r="D140" s="234"/>
      <c r="E140" s="235"/>
      <c r="F140" s="235"/>
      <c r="G140" s="235"/>
      <c r="H140" s="235"/>
      <c r="I140" s="235"/>
      <c r="J140" s="235"/>
      <c r="K140" s="236"/>
      <c r="L140" s="237" t="str">
        <f>IF(D141="","",$G$10)</f>
        <v/>
      </c>
      <c r="M140" s="238"/>
      <c r="N140" s="238"/>
      <c r="O140" s="238"/>
      <c r="P140" s="239"/>
      <c r="Q140" s="180" t="str">
        <f>IF(D141="","",$K$10)</f>
        <v/>
      </c>
      <c r="R140" s="181"/>
      <c r="S140" s="181"/>
      <c r="T140" s="181"/>
      <c r="U140" s="181"/>
      <c r="V140" s="181"/>
      <c r="W140" s="16" t="s">
        <v>22</v>
      </c>
      <c r="X140" s="180" t="str">
        <f>IF(OR(D141="",$Q$6=""),"",VLOOKUP($Q$6,$AN$2:$BD$4,11,0))</f>
        <v/>
      </c>
      <c r="Y140" s="181"/>
      <c r="Z140" s="181"/>
      <c r="AA140" s="181"/>
      <c r="AB140" s="181"/>
      <c r="AC140" s="181"/>
      <c r="AD140" s="71" t="s">
        <v>22</v>
      </c>
    </row>
    <row r="141" spans="2:30" ht="18.75" customHeight="1">
      <c r="B141" s="192"/>
      <c r="C141" s="195"/>
      <c r="D141" s="242"/>
      <c r="E141" s="243"/>
      <c r="F141" s="243"/>
      <c r="G141" s="243"/>
      <c r="H141" s="243"/>
      <c r="I141" s="243"/>
      <c r="J141" s="243"/>
      <c r="K141" s="244"/>
      <c r="L141" s="240"/>
      <c r="M141" s="209"/>
      <c r="N141" s="209"/>
      <c r="O141" s="209"/>
      <c r="P141" s="241"/>
      <c r="Q141" s="177" t="str">
        <f>IF(D141="","",MIN(Q140,X140))</f>
        <v/>
      </c>
      <c r="R141" s="178"/>
      <c r="S141" s="178"/>
      <c r="T141" s="178"/>
      <c r="U141" s="178"/>
      <c r="V141" s="178"/>
      <c r="W141" s="178"/>
      <c r="X141" s="178"/>
      <c r="Y141" s="178"/>
      <c r="Z141" s="178"/>
      <c r="AA141" s="178"/>
      <c r="AB141" s="178"/>
      <c r="AC141" s="178"/>
      <c r="AD141" s="72" t="s">
        <v>22</v>
      </c>
    </row>
    <row r="142" spans="2:30">
      <c r="B142" s="207">
        <f>B140+1</f>
        <v>51</v>
      </c>
      <c r="C142" s="212"/>
      <c r="D142" s="234"/>
      <c r="E142" s="235"/>
      <c r="F142" s="235"/>
      <c r="G142" s="235"/>
      <c r="H142" s="235"/>
      <c r="I142" s="235"/>
      <c r="J142" s="235"/>
      <c r="K142" s="236"/>
      <c r="L142" s="237" t="str">
        <f>IF(D143="","",$G$10)</f>
        <v/>
      </c>
      <c r="M142" s="238"/>
      <c r="N142" s="238"/>
      <c r="O142" s="238"/>
      <c r="P142" s="239"/>
      <c r="Q142" s="180" t="str">
        <f>IF(D143="","",$K$10)</f>
        <v/>
      </c>
      <c r="R142" s="181"/>
      <c r="S142" s="181"/>
      <c r="T142" s="181"/>
      <c r="U142" s="181"/>
      <c r="V142" s="181"/>
      <c r="W142" s="16" t="s">
        <v>22</v>
      </c>
      <c r="X142" s="180" t="str">
        <f>IF(OR(D143="",$Q$6=""),"",VLOOKUP($Q$6,$AN$2:$BD$4,11,0))</f>
        <v/>
      </c>
      <c r="Y142" s="181"/>
      <c r="Z142" s="181"/>
      <c r="AA142" s="181"/>
      <c r="AB142" s="181"/>
      <c r="AC142" s="181"/>
      <c r="AD142" s="71" t="s">
        <v>22</v>
      </c>
    </row>
    <row r="143" spans="2:30" ht="18.75" customHeight="1">
      <c r="B143" s="192"/>
      <c r="C143" s="195"/>
      <c r="D143" s="242"/>
      <c r="E143" s="243"/>
      <c r="F143" s="243"/>
      <c r="G143" s="243"/>
      <c r="H143" s="243"/>
      <c r="I143" s="243"/>
      <c r="J143" s="243"/>
      <c r="K143" s="244"/>
      <c r="L143" s="240"/>
      <c r="M143" s="209"/>
      <c r="N143" s="209"/>
      <c r="O143" s="209"/>
      <c r="P143" s="241"/>
      <c r="Q143" s="177" t="str">
        <f>IF(D143="","",MIN(Q142,X142))</f>
        <v/>
      </c>
      <c r="R143" s="178"/>
      <c r="S143" s="178"/>
      <c r="T143" s="178"/>
      <c r="U143" s="178"/>
      <c r="V143" s="178"/>
      <c r="W143" s="178"/>
      <c r="X143" s="178"/>
      <c r="Y143" s="178"/>
      <c r="Z143" s="178"/>
      <c r="AA143" s="178"/>
      <c r="AB143" s="178"/>
      <c r="AC143" s="178"/>
      <c r="AD143" s="72" t="s">
        <v>22</v>
      </c>
    </row>
    <row r="144" spans="2:30">
      <c r="B144" s="207">
        <f>B142+1</f>
        <v>52</v>
      </c>
      <c r="C144" s="212"/>
      <c r="D144" s="234"/>
      <c r="E144" s="235"/>
      <c r="F144" s="235"/>
      <c r="G144" s="235"/>
      <c r="H144" s="235"/>
      <c r="I144" s="235"/>
      <c r="J144" s="235"/>
      <c r="K144" s="236"/>
      <c r="L144" s="237" t="str">
        <f>IF(D145="","",$G$10)</f>
        <v/>
      </c>
      <c r="M144" s="238"/>
      <c r="N144" s="238"/>
      <c r="O144" s="238"/>
      <c r="P144" s="239"/>
      <c r="Q144" s="180" t="str">
        <f>IF(D145="","",$K$10)</f>
        <v/>
      </c>
      <c r="R144" s="181"/>
      <c r="S144" s="181"/>
      <c r="T144" s="181"/>
      <c r="U144" s="181"/>
      <c r="V144" s="181"/>
      <c r="W144" s="16" t="s">
        <v>22</v>
      </c>
      <c r="X144" s="180" t="str">
        <f>IF(OR(D145="",$Q$6=""),"",VLOOKUP($Q$6,$AN$2:$BD$4,11,0))</f>
        <v/>
      </c>
      <c r="Y144" s="181"/>
      <c r="Z144" s="181"/>
      <c r="AA144" s="181"/>
      <c r="AB144" s="181"/>
      <c r="AC144" s="181"/>
      <c r="AD144" s="71" t="s">
        <v>22</v>
      </c>
    </row>
    <row r="145" spans="2:30" ht="18.75" customHeight="1">
      <c r="B145" s="192"/>
      <c r="C145" s="195"/>
      <c r="D145" s="242"/>
      <c r="E145" s="243"/>
      <c r="F145" s="243"/>
      <c r="G145" s="243"/>
      <c r="H145" s="243"/>
      <c r="I145" s="243"/>
      <c r="J145" s="243"/>
      <c r="K145" s="244"/>
      <c r="L145" s="240"/>
      <c r="M145" s="209"/>
      <c r="N145" s="209"/>
      <c r="O145" s="209"/>
      <c r="P145" s="241"/>
      <c r="Q145" s="177" t="str">
        <f>IF(D145="","",MIN(Q144,X144))</f>
        <v/>
      </c>
      <c r="R145" s="178"/>
      <c r="S145" s="178"/>
      <c r="T145" s="178"/>
      <c r="U145" s="178"/>
      <c r="V145" s="178"/>
      <c r="W145" s="178"/>
      <c r="X145" s="178"/>
      <c r="Y145" s="178"/>
      <c r="Z145" s="178"/>
      <c r="AA145" s="178"/>
      <c r="AB145" s="178"/>
      <c r="AC145" s="178"/>
      <c r="AD145" s="72" t="s">
        <v>22</v>
      </c>
    </row>
    <row r="146" spans="2:30">
      <c r="B146" s="207">
        <f>B144+1</f>
        <v>53</v>
      </c>
      <c r="C146" s="212"/>
      <c r="D146" s="234"/>
      <c r="E146" s="235"/>
      <c r="F146" s="235"/>
      <c r="G146" s="235"/>
      <c r="H146" s="235"/>
      <c r="I146" s="235"/>
      <c r="J146" s="235"/>
      <c r="K146" s="236"/>
      <c r="L146" s="237" t="str">
        <f>IF(D147="","",$G$10)</f>
        <v/>
      </c>
      <c r="M146" s="238"/>
      <c r="N146" s="238"/>
      <c r="O146" s="238"/>
      <c r="P146" s="239"/>
      <c r="Q146" s="180" t="str">
        <f>IF(D147="","",$K$10)</f>
        <v/>
      </c>
      <c r="R146" s="181"/>
      <c r="S146" s="181"/>
      <c r="T146" s="181"/>
      <c r="U146" s="181"/>
      <c r="V146" s="181"/>
      <c r="W146" s="16" t="s">
        <v>22</v>
      </c>
      <c r="X146" s="180" t="str">
        <f>IF(OR(D147="",$Q$6=""),"",VLOOKUP($Q$6,$AN$2:$BD$4,11,0))</f>
        <v/>
      </c>
      <c r="Y146" s="181"/>
      <c r="Z146" s="181"/>
      <c r="AA146" s="181"/>
      <c r="AB146" s="181"/>
      <c r="AC146" s="181"/>
      <c r="AD146" s="71" t="s">
        <v>22</v>
      </c>
    </row>
    <row r="147" spans="2:30" ht="18.75" customHeight="1">
      <c r="B147" s="192"/>
      <c r="C147" s="195"/>
      <c r="D147" s="242"/>
      <c r="E147" s="243"/>
      <c r="F147" s="243"/>
      <c r="G147" s="243"/>
      <c r="H147" s="243"/>
      <c r="I147" s="243"/>
      <c r="J147" s="243"/>
      <c r="K147" s="244"/>
      <c r="L147" s="240"/>
      <c r="M147" s="209"/>
      <c r="N147" s="209"/>
      <c r="O147" s="209"/>
      <c r="P147" s="241"/>
      <c r="Q147" s="177" t="str">
        <f>IF(D147="","",MIN(Q146,X146))</f>
        <v/>
      </c>
      <c r="R147" s="178"/>
      <c r="S147" s="178"/>
      <c r="T147" s="178"/>
      <c r="U147" s="178"/>
      <c r="V147" s="178"/>
      <c r="W147" s="178"/>
      <c r="X147" s="178"/>
      <c r="Y147" s="178"/>
      <c r="Z147" s="178"/>
      <c r="AA147" s="178"/>
      <c r="AB147" s="178"/>
      <c r="AC147" s="178"/>
      <c r="AD147" s="72" t="s">
        <v>22</v>
      </c>
    </row>
    <row r="148" spans="2:30">
      <c r="B148" s="207">
        <f>B146+1</f>
        <v>54</v>
      </c>
      <c r="C148" s="212"/>
      <c r="D148" s="234"/>
      <c r="E148" s="235"/>
      <c r="F148" s="235"/>
      <c r="G148" s="235"/>
      <c r="H148" s="235"/>
      <c r="I148" s="235"/>
      <c r="J148" s="235"/>
      <c r="K148" s="236"/>
      <c r="L148" s="237" t="str">
        <f>IF(D149="","",$G$10)</f>
        <v/>
      </c>
      <c r="M148" s="238"/>
      <c r="N148" s="238"/>
      <c r="O148" s="238"/>
      <c r="P148" s="239"/>
      <c r="Q148" s="180" t="str">
        <f>IF(D149="","",$K$10)</f>
        <v/>
      </c>
      <c r="R148" s="181"/>
      <c r="S148" s="181"/>
      <c r="T148" s="181"/>
      <c r="U148" s="181"/>
      <c r="V148" s="181"/>
      <c r="W148" s="16" t="s">
        <v>22</v>
      </c>
      <c r="X148" s="180" t="str">
        <f>IF(OR(D149="",$Q$6=""),"",VLOOKUP($Q$6,$AN$2:$BD$4,11,0))</f>
        <v/>
      </c>
      <c r="Y148" s="181"/>
      <c r="Z148" s="181"/>
      <c r="AA148" s="181"/>
      <c r="AB148" s="181"/>
      <c r="AC148" s="181"/>
      <c r="AD148" s="71" t="s">
        <v>22</v>
      </c>
    </row>
    <row r="149" spans="2:30" ht="18.75" customHeight="1">
      <c r="B149" s="192"/>
      <c r="C149" s="195"/>
      <c r="D149" s="242"/>
      <c r="E149" s="243"/>
      <c r="F149" s="243"/>
      <c r="G149" s="243"/>
      <c r="H149" s="243"/>
      <c r="I149" s="243"/>
      <c r="J149" s="243"/>
      <c r="K149" s="244"/>
      <c r="L149" s="240"/>
      <c r="M149" s="209"/>
      <c r="N149" s="209"/>
      <c r="O149" s="209"/>
      <c r="P149" s="241"/>
      <c r="Q149" s="177" t="str">
        <f>IF(D149="","",MIN(Q148,X148))</f>
        <v/>
      </c>
      <c r="R149" s="178"/>
      <c r="S149" s="178"/>
      <c r="T149" s="178"/>
      <c r="U149" s="178"/>
      <c r="V149" s="178"/>
      <c r="W149" s="178"/>
      <c r="X149" s="178"/>
      <c r="Y149" s="178"/>
      <c r="Z149" s="178"/>
      <c r="AA149" s="178"/>
      <c r="AB149" s="178"/>
      <c r="AC149" s="178"/>
      <c r="AD149" s="72" t="s">
        <v>22</v>
      </c>
    </row>
    <row r="150" spans="2:30">
      <c r="B150" s="207">
        <f>B148+1</f>
        <v>55</v>
      </c>
      <c r="C150" s="212"/>
      <c r="D150" s="234"/>
      <c r="E150" s="235"/>
      <c r="F150" s="235"/>
      <c r="G150" s="235"/>
      <c r="H150" s="235"/>
      <c r="I150" s="235"/>
      <c r="J150" s="235"/>
      <c r="K150" s="236"/>
      <c r="L150" s="237" t="str">
        <f>IF(D151="","",$G$10)</f>
        <v/>
      </c>
      <c r="M150" s="238"/>
      <c r="N150" s="238"/>
      <c r="O150" s="238"/>
      <c r="P150" s="239"/>
      <c r="Q150" s="180" t="str">
        <f>IF(D151="","",$K$10)</f>
        <v/>
      </c>
      <c r="R150" s="181"/>
      <c r="S150" s="181"/>
      <c r="T150" s="181"/>
      <c r="U150" s="181"/>
      <c r="V150" s="181"/>
      <c r="W150" s="16" t="s">
        <v>22</v>
      </c>
      <c r="X150" s="180" t="str">
        <f>IF(OR(D151="",$Q$6=""),"",VLOOKUP($Q$6,$AN$2:$BD$4,11,0))</f>
        <v/>
      </c>
      <c r="Y150" s="181"/>
      <c r="Z150" s="181"/>
      <c r="AA150" s="181"/>
      <c r="AB150" s="181"/>
      <c r="AC150" s="181"/>
      <c r="AD150" s="71" t="s">
        <v>22</v>
      </c>
    </row>
    <row r="151" spans="2:30" ht="18.75" customHeight="1">
      <c r="B151" s="192"/>
      <c r="C151" s="195"/>
      <c r="D151" s="242"/>
      <c r="E151" s="243"/>
      <c r="F151" s="243"/>
      <c r="G151" s="243"/>
      <c r="H151" s="243"/>
      <c r="I151" s="243"/>
      <c r="J151" s="243"/>
      <c r="K151" s="244"/>
      <c r="L151" s="240"/>
      <c r="M151" s="209"/>
      <c r="N151" s="209"/>
      <c r="O151" s="209"/>
      <c r="P151" s="241"/>
      <c r="Q151" s="177" t="str">
        <f>IF(D151="","",MIN(Q150,X150))</f>
        <v/>
      </c>
      <c r="R151" s="178"/>
      <c r="S151" s="178"/>
      <c r="T151" s="178"/>
      <c r="U151" s="178"/>
      <c r="V151" s="178"/>
      <c r="W151" s="178"/>
      <c r="X151" s="178"/>
      <c r="Y151" s="178"/>
      <c r="Z151" s="178"/>
      <c r="AA151" s="178"/>
      <c r="AB151" s="178"/>
      <c r="AC151" s="178"/>
      <c r="AD151" s="72" t="s">
        <v>22</v>
      </c>
    </row>
    <row r="152" spans="2:30">
      <c r="B152" s="207">
        <f>B150+1</f>
        <v>56</v>
      </c>
      <c r="C152" s="212"/>
      <c r="D152" s="234"/>
      <c r="E152" s="235"/>
      <c r="F152" s="235"/>
      <c r="G152" s="235"/>
      <c r="H152" s="235"/>
      <c r="I152" s="235"/>
      <c r="J152" s="235"/>
      <c r="K152" s="236"/>
      <c r="L152" s="237" t="str">
        <f>IF(D153="","",$G$10)</f>
        <v/>
      </c>
      <c r="M152" s="238"/>
      <c r="N152" s="238"/>
      <c r="O152" s="238"/>
      <c r="P152" s="239"/>
      <c r="Q152" s="180" t="str">
        <f>IF(D153="","",$K$10)</f>
        <v/>
      </c>
      <c r="R152" s="181"/>
      <c r="S152" s="181"/>
      <c r="T152" s="181"/>
      <c r="U152" s="181"/>
      <c r="V152" s="181"/>
      <c r="W152" s="16" t="s">
        <v>22</v>
      </c>
      <c r="X152" s="180" t="str">
        <f>IF(OR(D153="",$Q$6=""),"",VLOOKUP($Q$6,$AN$2:$BD$4,11,0))</f>
        <v/>
      </c>
      <c r="Y152" s="181"/>
      <c r="Z152" s="181"/>
      <c r="AA152" s="181"/>
      <c r="AB152" s="181"/>
      <c r="AC152" s="181"/>
      <c r="AD152" s="71" t="s">
        <v>22</v>
      </c>
    </row>
    <row r="153" spans="2:30" ht="18.75" customHeight="1">
      <c r="B153" s="192"/>
      <c r="C153" s="195"/>
      <c r="D153" s="242"/>
      <c r="E153" s="243"/>
      <c r="F153" s="243"/>
      <c r="G153" s="243"/>
      <c r="H153" s="243"/>
      <c r="I153" s="243"/>
      <c r="J153" s="243"/>
      <c r="K153" s="244"/>
      <c r="L153" s="240"/>
      <c r="M153" s="209"/>
      <c r="N153" s="209"/>
      <c r="O153" s="209"/>
      <c r="P153" s="241"/>
      <c r="Q153" s="177" t="str">
        <f>IF(D153="","",MIN(Q152,X152))</f>
        <v/>
      </c>
      <c r="R153" s="178"/>
      <c r="S153" s="178"/>
      <c r="T153" s="178"/>
      <c r="U153" s="178"/>
      <c r="V153" s="178"/>
      <c r="W153" s="178"/>
      <c r="X153" s="178"/>
      <c r="Y153" s="178"/>
      <c r="Z153" s="178"/>
      <c r="AA153" s="178"/>
      <c r="AB153" s="178"/>
      <c r="AC153" s="178"/>
      <c r="AD153" s="72" t="s">
        <v>22</v>
      </c>
    </row>
    <row r="154" spans="2:30">
      <c r="B154" s="207">
        <f>B152+1</f>
        <v>57</v>
      </c>
      <c r="C154" s="212"/>
      <c r="D154" s="234"/>
      <c r="E154" s="235"/>
      <c r="F154" s="235"/>
      <c r="G154" s="235"/>
      <c r="H154" s="235"/>
      <c r="I154" s="235"/>
      <c r="J154" s="235"/>
      <c r="K154" s="236"/>
      <c r="L154" s="237" t="str">
        <f>IF(D155="","",$G$10)</f>
        <v/>
      </c>
      <c r="M154" s="238"/>
      <c r="N154" s="238"/>
      <c r="O154" s="238"/>
      <c r="P154" s="239"/>
      <c r="Q154" s="180" t="str">
        <f>IF(D155="","",$K$10)</f>
        <v/>
      </c>
      <c r="R154" s="181"/>
      <c r="S154" s="181"/>
      <c r="T154" s="181"/>
      <c r="U154" s="181"/>
      <c r="V154" s="181"/>
      <c r="W154" s="16" t="s">
        <v>22</v>
      </c>
      <c r="X154" s="180" t="str">
        <f>IF(OR(D155="",$Q$6=""),"",VLOOKUP($Q$6,$AN$2:$BD$4,11,0))</f>
        <v/>
      </c>
      <c r="Y154" s="181"/>
      <c r="Z154" s="181"/>
      <c r="AA154" s="181"/>
      <c r="AB154" s="181"/>
      <c r="AC154" s="181"/>
      <c r="AD154" s="71" t="s">
        <v>22</v>
      </c>
    </row>
    <row r="155" spans="2:30" ht="18.75" customHeight="1">
      <c r="B155" s="192"/>
      <c r="C155" s="195"/>
      <c r="D155" s="242"/>
      <c r="E155" s="243"/>
      <c r="F155" s="243"/>
      <c r="G155" s="243"/>
      <c r="H155" s="243"/>
      <c r="I155" s="243"/>
      <c r="J155" s="243"/>
      <c r="K155" s="244"/>
      <c r="L155" s="240"/>
      <c r="M155" s="209"/>
      <c r="N155" s="209"/>
      <c r="O155" s="209"/>
      <c r="P155" s="241"/>
      <c r="Q155" s="177" t="str">
        <f>IF(D155="","",MIN(Q154,X154))</f>
        <v/>
      </c>
      <c r="R155" s="178"/>
      <c r="S155" s="178"/>
      <c r="T155" s="178"/>
      <c r="U155" s="178"/>
      <c r="V155" s="178"/>
      <c r="W155" s="178"/>
      <c r="X155" s="178"/>
      <c r="Y155" s="178"/>
      <c r="Z155" s="178"/>
      <c r="AA155" s="178"/>
      <c r="AB155" s="178"/>
      <c r="AC155" s="178"/>
      <c r="AD155" s="72" t="s">
        <v>22</v>
      </c>
    </row>
    <row r="156" spans="2:30">
      <c r="B156" s="207">
        <f>B154+1</f>
        <v>58</v>
      </c>
      <c r="C156" s="212"/>
      <c r="D156" s="234"/>
      <c r="E156" s="235"/>
      <c r="F156" s="235"/>
      <c r="G156" s="235"/>
      <c r="H156" s="235"/>
      <c r="I156" s="235"/>
      <c r="J156" s="235"/>
      <c r="K156" s="236"/>
      <c r="L156" s="237" t="str">
        <f>IF(D157="","",$G$10)</f>
        <v/>
      </c>
      <c r="M156" s="238"/>
      <c r="N156" s="238"/>
      <c r="O156" s="238"/>
      <c r="P156" s="239"/>
      <c r="Q156" s="180" t="str">
        <f>IF(D157="","",$K$10)</f>
        <v/>
      </c>
      <c r="R156" s="181"/>
      <c r="S156" s="181"/>
      <c r="T156" s="181"/>
      <c r="U156" s="181"/>
      <c r="V156" s="181"/>
      <c r="W156" s="16" t="s">
        <v>22</v>
      </c>
      <c r="X156" s="180" t="str">
        <f>IF(OR(D157="",$Q$6=""),"",VLOOKUP($Q$6,$AN$2:$BD$4,11,0))</f>
        <v/>
      </c>
      <c r="Y156" s="181"/>
      <c r="Z156" s="181"/>
      <c r="AA156" s="181"/>
      <c r="AB156" s="181"/>
      <c r="AC156" s="181"/>
      <c r="AD156" s="71" t="s">
        <v>22</v>
      </c>
    </row>
    <row r="157" spans="2:30" ht="18.75" customHeight="1">
      <c r="B157" s="192"/>
      <c r="C157" s="195"/>
      <c r="D157" s="242"/>
      <c r="E157" s="243"/>
      <c r="F157" s="243"/>
      <c r="G157" s="243"/>
      <c r="H157" s="243"/>
      <c r="I157" s="243"/>
      <c r="J157" s="243"/>
      <c r="K157" s="244"/>
      <c r="L157" s="240"/>
      <c r="M157" s="209"/>
      <c r="N157" s="209"/>
      <c r="O157" s="209"/>
      <c r="P157" s="241"/>
      <c r="Q157" s="177" t="str">
        <f>IF(D157="","",MIN(Q156,X156))</f>
        <v/>
      </c>
      <c r="R157" s="178"/>
      <c r="S157" s="178"/>
      <c r="T157" s="178"/>
      <c r="U157" s="178"/>
      <c r="V157" s="178"/>
      <c r="W157" s="178"/>
      <c r="X157" s="178"/>
      <c r="Y157" s="178"/>
      <c r="Z157" s="178"/>
      <c r="AA157" s="178"/>
      <c r="AB157" s="178"/>
      <c r="AC157" s="178"/>
      <c r="AD157" s="72" t="s">
        <v>22</v>
      </c>
    </row>
    <row r="158" spans="2:30">
      <c r="B158" s="207">
        <f>B156+1</f>
        <v>59</v>
      </c>
      <c r="C158" s="212"/>
      <c r="D158" s="234"/>
      <c r="E158" s="235"/>
      <c r="F158" s="235"/>
      <c r="G158" s="235"/>
      <c r="H158" s="235"/>
      <c r="I158" s="235"/>
      <c r="J158" s="235"/>
      <c r="K158" s="236"/>
      <c r="L158" s="237" t="str">
        <f>IF(D159="","",$G$10)</f>
        <v/>
      </c>
      <c r="M158" s="238"/>
      <c r="N158" s="238"/>
      <c r="O158" s="238"/>
      <c r="P158" s="239"/>
      <c r="Q158" s="180" t="str">
        <f>IF(D159="","",$K$10)</f>
        <v/>
      </c>
      <c r="R158" s="181"/>
      <c r="S158" s="181"/>
      <c r="T158" s="181"/>
      <c r="U158" s="181"/>
      <c r="V158" s="181"/>
      <c r="W158" s="16" t="s">
        <v>22</v>
      </c>
      <c r="X158" s="180" t="str">
        <f>IF(OR(D159="",$Q$6=""),"",VLOOKUP($Q$6,$AN$2:$BD$4,11,0))</f>
        <v/>
      </c>
      <c r="Y158" s="181"/>
      <c r="Z158" s="181"/>
      <c r="AA158" s="181"/>
      <c r="AB158" s="181"/>
      <c r="AC158" s="181"/>
      <c r="AD158" s="71" t="s">
        <v>22</v>
      </c>
    </row>
    <row r="159" spans="2:30" ht="18.75" customHeight="1">
      <c r="B159" s="192"/>
      <c r="C159" s="195"/>
      <c r="D159" s="242"/>
      <c r="E159" s="243"/>
      <c r="F159" s="243"/>
      <c r="G159" s="243"/>
      <c r="H159" s="243"/>
      <c r="I159" s="243"/>
      <c r="J159" s="243"/>
      <c r="K159" s="244"/>
      <c r="L159" s="240"/>
      <c r="M159" s="209"/>
      <c r="N159" s="209"/>
      <c r="O159" s="209"/>
      <c r="P159" s="241"/>
      <c r="Q159" s="177" t="str">
        <f>IF(D159="","",MIN(Q158,X158))</f>
        <v/>
      </c>
      <c r="R159" s="178"/>
      <c r="S159" s="178"/>
      <c r="T159" s="178"/>
      <c r="U159" s="178"/>
      <c r="V159" s="178"/>
      <c r="W159" s="178"/>
      <c r="X159" s="178"/>
      <c r="Y159" s="178"/>
      <c r="Z159" s="178"/>
      <c r="AA159" s="178"/>
      <c r="AB159" s="178"/>
      <c r="AC159" s="178"/>
      <c r="AD159" s="72" t="s">
        <v>22</v>
      </c>
    </row>
    <row r="160" spans="2:30">
      <c r="B160" s="207">
        <f>B158+1</f>
        <v>60</v>
      </c>
      <c r="C160" s="212"/>
      <c r="D160" s="234"/>
      <c r="E160" s="235"/>
      <c r="F160" s="235"/>
      <c r="G160" s="235"/>
      <c r="H160" s="235"/>
      <c r="I160" s="235"/>
      <c r="J160" s="235"/>
      <c r="K160" s="236"/>
      <c r="L160" s="237" t="str">
        <f>IF(D161="","",$G$10)</f>
        <v/>
      </c>
      <c r="M160" s="238"/>
      <c r="N160" s="238"/>
      <c r="O160" s="238"/>
      <c r="P160" s="239"/>
      <c r="Q160" s="180" t="str">
        <f>IF(D161="","",$K$10)</f>
        <v/>
      </c>
      <c r="R160" s="181"/>
      <c r="S160" s="181"/>
      <c r="T160" s="181"/>
      <c r="U160" s="181"/>
      <c r="V160" s="181"/>
      <c r="W160" s="16" t="s">
        <v>22</v>
      </c>
      <c r="X160" s="180" t="str">
        <f>IF(OR(D161="",$Q$6=""),"",VLOOKUP($Q$6,$AN$2:$BD$4,11,0))</f>
        <v/>
      </c>
      <c r="Y160" s="181"/>
      <c r="Z160" s="181"/>
      <c r="AA160" s="181"/>
      <c r="AB160" s="181"/>
      <c r="AC160" s="181"/>
      <c r="AD160" s="71" t="s">
        <v>22</v>
      </c>
    </row>
    <row r="161" spans="2:30" ht="18.75" customHeight="1" thickBot="1">
      <c r="B161" s="192"/>
      <c r="C161" s="195"/>
      <c r="D161" s="242"/>
      <c r="E161" s="243"/>
      <c r="F161" s="243"/>
      <c r="G161" s="243"/>
      <c r="H161" s="243"/>
      <c r="I161" s="243"/>
      <c r="J161" s="243"/>
      <c r="K161" s="244"/>
      <c r="L161" s="240"/>
      <c r="M161" s="209"/>
      <c r="N161" s="209"/>
      <c r="O161" s="209"/>
      <c r="P161" s="241"/>
      <c r="Q161" s="177" t="str">
        <f>IF(D161="","",MIN(Q160,X160))</f>
        <v/>
      </c>
      <c r="R161" s="178"/>
      <c r="S161" s="178"/>
      <c r="T161" s="178"/>
      <c r="U161" s="178"/>
      <c r="V161" s="178"/>
      <c r="W161" s="178"/>
      <c r="X161" s="178"/>
      <c r="Y161" s="178"/>
      <c r="Z161" s="178"/>
      <c r="AA161" s="178"/>
      <c r="AB161" s="178"/>
      <c r="AC161" s="178"/>
      <c r="AD161" s="72" t="s">
        <v>22</v>
      </c>
    </row>
    <row r="162" spans="2:30" ht="26.25" customHeight="1" thickBot="1">
      <c r="J162" s="173" t="s">
        <v>36</v>
      </c>
      <c r="K162" s="174"/>
      <c r="L162" s="174">
        <f>B122</f>
        <v>41</v>
      </c>
      <c r="M162" s="174"/>
      <c r="N162" s="28" t="s">
        <v>81</v>
      </c>
      <c r="O162" s="174">
        <f>B160</f>
        <v>60</v>
      </c>
      <c r="P162" s="175"/>
      <c r="Q162" s="173" t="s">
        <v>68</v>
      </c>
      <c r="R162" s="174"/>
      <c r="S162" s="174"/>
      <c r="T162" s="174"/>
      <c r="U162" s="175"/>
      <c r="V162" s="245">
        <f>SUM(Q123,Q125,Q127,Q129,Q131,Q133,Q135,Q137,Q139,Q141,Q143,Q145,Q147,Q149,Q151,Q153,Q155,Q157,Q159,Q161)</f>
        <v>0</v>
      </c>
      <c r="W162" s="245"/>
      <c r="X162" s="245"/>
      <c r="Y162" s="245"/>
      <c r="Z162" s="245"/>
      <c r="AA162" s="245"/>
      <c r="AB162" s="245"/>
      <c r="AC162" s="245"/>
      <c r="AD162" s="73" t="s">
        <v>22</v>
      </c>
    </row>
  </sheetData>
  <sheetProtection sheet="1" objects="1" scenarios="1" selectLockedCells="1"/>
  <mergeCells count="546">
    <mergeCell ref="L3:P3"/>
    <mergeCell ref="Q3:AD3"/>
    <mergeCell ref="AN3:AW3"/>
    <mergeCell ref="AX3:BD3"/>
    <mergeCell ref="L4:P4"/>
    <mergeCell ref="Q4:AD4"/>
    <mergeCell ref="AN4:AW4"/>
    <mergeCell ref="AX4:BD4"/>
    <mergeCell ref="A1:AE1"/>
    <mergeCell ref="AN1:AW1"/>
    <mergeCell ref="AX1:BD1"/>
    <mergeCell ref="L2:M2"/>
    <mergeCell ref="N2:O2"/>
    <mergeCell ref="P2:Q2"/>
    <mergeCell ref="R2:S2"/>
    <mergeCell ref="T2:U2"/>
    <mergeCell ref="AN2:AW2"/>
    <mergeCell ref="AX2:BD2"/>
    <mergeCell ref="B9:N9"/>
    <mergeCell ref="B10:F10"/>
    <mergeCell ref="G10:J10"/>
    <mergeCell ref="K10:N10"/>
    <mergeCell ref="B11:C13"/>
    <mergeCell ref="D11:K11"/>
    <mergeCell ref="L11:P13"/>
    <mergeCell ref="L5:P5"/>
    <mergeCell ref="Q5:AC5"/>
    <mergeCell ref="L6:P6"/>
    <mergeCell ref="Q6:AD6"/>
    <mergeCell ref="B8:G8"/>
    <mergeCell ref="H8:L8"/>
    <mergeCell ref="N8:Q8"/>
    <mergeCell ref="S8:V8"/>
    <mergeCell ref="Q11:W12"/>
    <mergeCell ref="X11:AD12"/>
    <mergeCell ref="D12:K13"/>
    <mergeCell ref="Q13:AD13"/>
    <mergeCell ref="B14:C15"/>
    <mergeCell ref="D14:K14"/>
    <mergeCell ref="L14:P15"/>
    <mergeCell ref="Q14:V14"/>
    <mergeCell ref="X14:AC14"/>
    <mergeCell ref="D15:K15"/>
    <mergeCell ref="B18:C19"/>
    <mergeCell ref="D18:K18"/>
    <mergeCell ref="L18:P19"/>
    <mergeCell ref="Q18:V18"/>
    <mergeCell ref="X18:AC18"/>
    <mergeCell ref="D19:K19"/>
    <mergeCell ref="Q19:AC19"/>
    <mergeCell ref="Q15:AC15"/>
    <mergeCell ref="B16:C17"/>
    <mergeCell ref="D16:K16"/>
    <mergeCell ref="L16:P17"/>
    <mergeCell ref="Q16:V16"/>
    <mergeCell ref="X16:AC16"/>
    <mergeCell ref="D17:K17"/>
    <mergeCell ref="Q17:AC17"/>
    <mergeCell ref="B22:C23"/>
    <mergeCell ref="D22:K22"/>
    <mergeCell ref="L22:P23"/>
    <mergeCell ref="Q22:V22"/>
    <mergeCell ref="X22:AC22"/>
    <mergeCell ref="D23:K23"/>
    <mergeCell ref="Q23:AC23"/>
    <mergeCell ref="B20:C21"/>
    <mergeCell ref="D20:K20"/>
    <mergeCell ref="L20:P21"/>
    <mergeCell ref="Q20:V20"/>
    <mergeCell ref="X20:AC20"/>
    <mergeCell ref="D21:K21"/>
    <mergeCell ref="Q21:AC21"/>
    <mergeCell ref="B26:C27"/>
    <mergeCell ref="D26:K26"/>
    <mergeCell ref="L26:P27"/>
    <mergeCell ref="Q26:V26"/>
    <mergeCell ref="X26:AC26"/>
    <mergeCell ref="D27:K27"/>
    <mergeCell ref="Q27:AC27"/>
    <mergeCell ref="B24:C25"/>
    <mergeCell ref="D24:K24"/>
    <mergeCell ref="L24:P25"/>
    <mergeCell ref="Q24:V24"/>
    <mergeCell ref="X24:AC24"/>
    <mergeCell ref="D25:K25"/>
    <mergeCell ref="Q25:AC25"/>
    <mergeCell ref="B30:C31"/>
    <mergeCell ref="D30:K30"/>
    <mergeCell ref="L30:P31"/>
    <mergeCell ref="Q30:V30"/>
    <mergeCell ref="X30:AC30"/>
    <mergeCell ref="D31:K31"/>
    <mergeCell ref="Q31:AC31"/>
    <mergeCell ref="B28:C29"/>
    <mergeCell ref="D28:K28"/>
    <mergeCell ref="L28:P29"/>
    <mergeCell ref="Q28:V28"/>
    <mergeCell ref="X28:AC28"/>
    <mergeCell ref="D29:K29"/>
    <mergeCell ref="Q29:AC29"/>
    <mergeCell ref="B34:C35"/>
    <mergeCell ref="D34:K34"/>
    <mergeCell ref="L34:P35"/>
    <mergeCell ref="Q34:V34"/>
    <mergeCell ref="X34:AC34"/>
    <mergeCell ref="D35:K35"/>
    <mergeCell ref="Q35:AC35"/>
    <mergeCell ref="B32:C33"/>
    <mergeCell ref="D32:K32"/>
    <mergeCell ref="L32:P33"/>
    <mergeCell ref="Q32:V32"/>
    <mergeCell ref="X32:AC32"/>
    <mergeCell ref="D33:K33"/>
    <mergeCell ref="Q33:AC33"/>
    <mergeCell ref="B38:C39"/>
    <mergeCell ref="D38:K38"/>
    <mergeCell ref="L38:P39"/>
    <mergeCell ref="Q38:V38"/>
    <mergeCell ref="X38:AC38"/>
    <mergeCell ref="D39:K39"/>
    <mergeCell ref="Q39:AC39"/>
    <mergeCell ref="B36:C37"/>
    <mergeCell ref="D36:K36"/>
    <mergeCell ref="L36:P37"/>
    <mergeCell ref="Q36:V36"/>
    <mergeCell ref="X36:AC36"/>
    <mergeCell ref="D37:K37"/>
    <mergeCell ref="Q37:AC37"/>
    <mergeCell ref="B42:C43"/>
    <mergeCell ref="D42:K42"/>
    <mergeCell ref="L42:P43"/>
    <mergeCell ref="Q42:V42"/>
    <mergeCell ref="X42:AC42"/>
    <mergeCell ref="D43:K43"/>
    <mergeCell ref="Q43:AC43"/>
    <mergeCell ref="B40:C41"/>
    <mergeCell ref="D40:K40"/>
    <mergeCell ref="L40:P41"/>
    <mergeCell ref="Q40:V40"/>
    <mergeCell ref="X40:AC40"/>
    <mergeCell ref="D41:K41"/>
    <mergeCell ref="Q41:AC41"/>
    <mergeCell ref="B46:C47"/>
    <mergeCell ref="D46:K46"/>
    <mergeCell ref="L46:P47"/>
    <mergeCell ref="Q46:V46"/>
    <mergeCell ref="X46:AC46"/>
    <mergeCell ref="D47:K47"/>
    <mergeCell ref="Q47:AC47"/>
    <mergeCell ref="B44:C45"/>
    <mergeCell ref="D44:K44"/>
    <mergeCell ref="L44:P45"/>
    <mergeCell ref="Q44:V44"/>
    <mergeCell ref="X44:AC44"/>
    <mergeCell ref="D45:K45"/>
    <mergeCell ref="Q45:AC45"/>
    <mergeCell ref="B50:C51"/>
    <mergeCell ref="D50:K50"/>
    <mergeCell ref="L50:P51"/>
    <mergeCell ref="Q50:V50"/>
    <mergeCell ref="X50:AC50"/>
    <mergeCell ref="D51:K51"/>
    <mergeCell ref="Q51:AC51"/>
    <mergeCell ref="B48:C49"/>
    <mergeCell ref="D48:K48"/>
    <mergeCell ref="L48:P49"/>
    <mergeCell ref="Q48:V48"/>
    <mergeCell ref="X48:AC48"/>
    <mergeCell ref="D49:K49"/>
    <mergeCell ref="Q49:AC49"/>
    <mergeCell ref="J54:K54"/>
    <mergeCell ref="L54:M54"/>
    <mergeCell ref="O54:P54"/>
    <mergeCell ref="Q54:U54"/>
    <mergeCell ref="V54:AC54"/>
    <mergeCell ref="B52:C53"/>
    <mergeCell ref="D52:K52"/>
    <mergeCell ref="L52:P53"/>
    <mergeCell ref="Q52:V52"/>
    <mergeCell ref="X52:AC52"/>
    <mergeCell ref="D53:K53"/>
    <mergeCell ref="Q53:AC53"/>
    <mergeCell ref="A55:AE55"/>
    <mergeCell ref="AN55:AW55"/>
    <mergeCell ref="AX55:BD55"/>
    <mergeCell ref="L56:M56"/>
    <mergeCell ref="N56:O56"/>
    <mergeCell ref="P56:Q56"/>
    <mergeCell ref="R56:S56"/>
    <mergeCell ref="T56:U56"/>
    <mergeCell ref="AN56:AW56"/>
    <mergeCell ref="AX56:BD56"/>
    <mergeCell ref="L57:P57"/>
    <mergeCell ref="Q57:AD57"/>
    <mergeCell ref="AN57:AW57"/>
    <mergeCell ref="AX57:BD57"/>
    <mergeCell ref="L58:P58"/>
    <mergeCell ref="Q58:AD58"/>
    <mergeCell ref="AN58:AW58"/>
    <mergeCell ref="AX58:BD58"/>
    <mergeCell ref="L59:P59"/>
    <mergeCell ref="Q59:AC59"/>
    <mergeCell ref="L60:P60"/>
    <mergeCell ref="Q60:AD60"/>
    <mergeCell ref="B62:G62"/>
    <mergeCell ref="H62:L62"/>
    <mergeCell ref="N62:Q62"/>
    <mergeCell ref="S62:V62"/>
    <mergeCell ref="B63:N63"/>
    <mergeCell ref="B64:F64"/>
    <mergeCell ref="G64:J64"/>
    <mergeCell ref="K64:N64"/>
    <mergeCell ref="B65:C67"/>
    <mergeCell ref="D65:K65"/>
    <mergeCell ref="L65:P67"/>
    <mergeCell ref="Q65:W66"/>
    <mergeCell ref="X65:AD66"/>
    <mergeCell ref="D66:K67"/>
    <mergeCell ref="Q67:AD67"/>
    <mergeCell ref="B68:C69"/>
    <mergeCell ref="D68:K68"/>
    <mergeCell ref="L68:P69"/>
    <mergeCell ref="Q68:V68"/>
    <mergeCell ref="X68:AC68"/>
    <mergeCell ref="D69:K69"/>
    <mergeCell ref="Q69:AC69"/>
    <mergeCell ref="B70:C71"/>
    <mergeCell ref="D70:K70"/>
    <mergeCell ref="L70:P71"/>
    <mergeCell ref="Q70:V70"/>
    <mergeCell ref="X70:AC70"/>
    <mergeCell ref="D71:K71"/>
    <mergeCell ref="Q71:AC71"/>
    <mergeCell ref="B72:C73"/>
    <mergeCell ref="D72:K72"/>
    <mergeCell ref="L72:P73"/>
    <mergeCell ref="Q72:V72"/>
    <mergeCell ref="X72:AC72"/>
    <mergeCell ref="D73:K73"/>
    <mergeCell ref="Q73:AC73"/>
    <mergeCell ref="B74:C75"/>
    <mergeCell ref="D74:K74"/>
    <mergeCell ref="L74:P75"/>
    <mergeCell ref="Q74:V74"/>
    <mergeCell ref="X74:AC74"/>
    <mergeCell ref="D75:K75"/>
    <mergeCell ref="Q75:AC75"/>
    <mergeCell ref="B76:C77"/>
    <mergeCell ref="D76:K76"/>
    <mergeCell ref="L76:P77"/>
    <mergeCell ref="Q76:V76"/>
    <mergeCell ref="X76:AC76"/>
    <mergeCell ref="D77:K77"/>
    <mergeCell ref="Q77:AC77"/>
    <mergeCell ref="B78:C79"/>
    <mergeCell ref="D78:K78"/>
    <mergeCell ref="L78:P79"/>
    <mergeCell ref="Q78:V78"/>
    <mergeCell ref="X78:AC78"/>
    <mergeCell ref="D79:K79"/>
    <mergeCell ref="Q79:AC79"/>
    <mergeCell ref="B80:C81"/>
    <mergeCell ref="D80:K80"/>
    <mergeCell ref="L80:P81"/>
    <mergeCell ref="Q80:V80"/>
    <mergeCell ref="X80:AC80"/>
    <mergeCell ref="D81:K81"/>
    <mergeCell ref="Q81:AC81"/>
    <mergeCell ref="B82:C83"/>
    <mergeCell ref="D82:K82"/>
    <mergeCell ref="L82:P83"/>
    <mergeCell ref="Q82:V82"/>
    <mergeCell ref="X82:AC82"/>
    <mergeCell ref="D83:K83"/>
    <mergeCell ref="Q83:AC83"/>
    <mergeCell ref="B84:C85"/>
    <mergeCell ref="D84:K84"/>
    <mergeCell ref="L84:P85"/>
    <mergeCell ref="Q84:V84"/>
    <mergeCell ref="X84:AC84"/>
    <mergeCell ref="D85:K85"/>
    <mergeCell ref="Q85:AC85"/>
    <mergeCell ref="B86:C87"/>
    <mergeCell ref="D86:K86"/>
    <mergeCell ref="L86:P87"/>
    <mergeCell ref="Q86:V86"/>
    <mergeCell ref="X86:AC86"/>
    <mergeCell ref="D87:K87"/>
    <mergeCell ref="Q87:AC87"/>
    <mergeCell ref="B88:C89"/>
    <mergeCell ref="D88:K88"/>
    <mergeCell ref="L88:P89"/>
    <mergeCell ref="Q88:V88"/>
    <mergeCell ref="X88:AC88"/>
    <mergeCell ref="D89:K89"/>
    <mergeCell ref="Q89:AC89"/>
    <mergeCell ref="B90:C91"/>
    <mergeCell ref="D90:K90"/>
    <mergeCell ref="L90:P91"/>
    <mergeCell ref="Q90:V90"/>
    <mergeCell ref="X90:AC90"/>
    <mergeCell ref="D91:K91"/>
    <mergeCell ref="Q91:AC91"/>
    <mergeCell ref="B92:C93"/>
    <mergeCell ref="D92:K92"/>
    <mergeCell ref="L92:P93"/>
    <mergeCell ref="Q92:V92"/>
    <mergeCell ref="X92:AC92"/>
    <mergeCell ref="D93:K93"/>
    <mergeCell ref="Q93:AC93"/>
    <mergeCell ref="B94:C95"/>
    <mergeCell ref="D94:K94"/>
    <mergeCell ref="L94:P95"/>
    <mergeCell ref="Q94:V94"/>
    <mergeCell ref="X94:AC94"/>
    <mergeCell ref="D95:K95"/>
    <mergeCell ref="Q95:AC95"/>
    <mergeCell ref="B96:C97"/>
    <mergeCell ref="D96:K96"/>
    <mergeCell ref="L96:P97"/>
    <mergeCell ref="Q96:V96"/>
    <mergeCell ref="X96:AC96"/>
    <mergeCell ref="D97:K97"/>
    <mergeCell ref="Q97:AC97"/>
    <mergeCell ref="B98:C99"/>
    <mergeCell ref="D98:K98"/>
    <mergeCell ref="L98:P99"/>
    <mergeCell ref="Q98:V98"/>
    <mergeCell ref="X98:AC98"/>
    <mergeCell ref="D99:K99"/>
    <mergeCell ref="Q99:AC99"/>
    <mergeCell ref="B100:C101"/>
    <mergeCell ref="D100:K100"/>
    <mergeCell ref="L100:P101"/>
    <mergeCell ref="Q100:V100"/>
    <mergeCell ref="X100:AC100"/>
    <mergeCell ref="D101:K101"/>
    <mergeCell ref="Q101:AC101"/>
    <mergeCell ref="B102:C103"/>
    <mergeCell ref="D102:K102"/>
    <mergeCell ref="L102:P103"/>
    <mergeCell ref="Q102:V102"/>
    <mergeCell ref="X102:AC102"/>
    <mergeCell ref="D103:K103"/>
    <mergeCell ref="Q103:AC103"/>
    <mergeCell ref="B104:C105"/>
    <mergeCell ref="D104:K104"/>
    <mergeCell ref="L104:P105"/>
    <mergeCell ref="Q104:V104"/>
    <mergeCell ref="X104:AC104"/>
    <mergeCell ref="D105:K105"/>
    <mergeCell ref="Q105:AC105"/>
    <mergeCell ref="B106:C107"/>
    <mergeCell ref="D106:K106"/>
    <mergeCell ref="L106:P107"/>
    <mergeCell ref="Q106:V106"/>
    <mergeCell ref="X106:AC106"/>
    <mergeCell ref="D107:K107"/>
    <mergeCell ref="Q107:AC107"/>
    <mergeCell ref="J108:K108"/>
    <mergeCell ref="L108:M108"/>
    <mergeCell ref="O108:P108"/>
    <mergeCell ref="Q108:U108"/>
    <mergeCell ref="V108:AC108"/>
    <mergeCell ref="A109:AE109"/>
    <mergeCell ref="AN109:AW109"/>
    <mergeCell ref="AX109:BD109"/>
    <mergeCell ref="L110:M110"/>
    <mergeCell ref="N110:O110"/>
    <mergeCell ref="P110:Q110"/>
    <mergeCell ref="R110:S110"/>
    <mergeCell ref="T110:U110"/>
    <mergeCell ref="AN110:AW110"/>
    <mergeCell ref="AX110:BD110"/>
    <mergeCell ref="L111:P111"/>
    <mergeCell ref="Q111:AD111"/>
    <mergeCell ref="AN111:AW111"/>
    <mergeCell ref="AX111:BD111"/>
    <mergeCell ref="L112:P112"/>
    <mergeCell ref="Q112:AD112"/>
    <mergeCell ref="AN112:AW112"/>
    <mergeCell ref="AX112:BD112"/>
    <mergeCell ref="L113:P113"/>
    <mergeCell ref="Q113:AC113"/>
    <mergeCell ref="L114:P114"/>
    <mergeCell ref="Q114:AD114"/>
    <mergeCell ref="B116:G116"/>
    <mergeCell ref="H116:L116"/>
    <mergeCell ref="N116:Q116"/>
    <mergeCell ref="S116:V116"/>
    <mergeCell ref="B117:N117"/>
    <mergeCell ref="B118:F118"/>
    <mergeCell ref="G118:J118"/>
    <mergeCell ref="K118:N118"/>
    <mergeCell ref="B119:C121"/>
    <mergeCell ref="D119:K119"/>
    <mergeCell ref="L119:P121"/>
    <mergeCell ref="Q119:W120"/>
    <mergeCell ref="X119:AD120"/>
    <mergeCell ref="D120:K121"/>
    <mergeCell ref="Q121:AD121"/>
    <mergeCell ref="B122:C123"/>
    <mergeCell ref="D122:K122"/>
    <mergeCell ref="L122:P123"/>
    <mergeCell ref="Q122:V122"/>
    <mergeCell ref="X122:AC122"/>
    <mergeCell ref="D123:K123"/>
    <mergeCell ref="Q123:AC123"/>
    <mergeCell ref="B124:C125"/>
    <mergeCell ref="D124:K124"/>
    <mergeCell ref="L124:P125"/>
    <mergeCell ref="Q124:V124"/>
    <mergeCell ref="X124:AC124"/>
    <mergeCell ref="D125:K125"/>
    <mergeCell ref="Q125:AC125"/>
    <mergeCell ref="B126:C127"/>
    <mergeCell ref="D126:K126"/>
    <mergeCell ref="L126:P127"/>
    <mergeCell ref="Q126:V126"/>
    <mergeCell ref="X126:AC126"/>
    <mergeCell ref="D127:K127"/>
    <mergeCell ref="Q127:AC127"/>
    <mergeCell ref="B128:C129"/>
    <mergeCell ref="D128:K128"/>
    <mergeCell ref="L128:P129"/>
    <mergeCell ref="Q128:V128"/>
    <mergeCell ref="X128:AC128"/>
    <mergeCell ref="D129:K129"/>
    <mergeCell ref="Q129:AC129"/>
    <mergeCell ref="B130:C131"/>
    <mergeCell ref="D130:K130"/>
    <mergeCell ref="L130:P131"/>
    <mergeCell ref="Q130:V130"/>
    <mergeCell ref="X130:AC130"/>
    <mergeCell ref="D131:K131"/>
    <mergeCell ref="Q131:AC131"/>
    <mergeCell ref="B132:C133"/>
    <mergeCell ref="D132:K132"/>
    <mergeCell ref="L132:P133"/>
    <mergeCell ref="Q132:V132"/>
    <mergeCell ref="X132:AC132"/>
    <mergeCell ref="D133:K133"/>
    <mergeCell ref="Q133:AC133"/>
    <mergeCell ref="B134:C135"/>
    <mergeCell ref="D134:K134"/>
    <mergeCell ref="L134:P135"/>
    <mergeCell ref="Q134:V134"/>
    <mergeCell ref="X134:AC134"/>
    <mergeCell ref="D135:K135"/>
    <mergeCell ref="Q135:AC135"/>
    <mergeCell ref="B136:C137"/>
    <mergeCell ref="D136:K136"/>
    <mergeCell ref="L136:P137"/>
    <mergeCell ref="Q136:V136"/>
    <mergeCell ref="X136:AC136"/>
    <mergeCell ref="D137:K137"/>
    <mergeCell ref="Q137:AC137"/>
    <mergeCell ref="B138:C139"/>
    <mergeCell ref="D138:K138"/>
    <mergeCell ref="L138:P139"/>
    <mergeCell ref="Q138:V138"/>
    <mergeCell ref="X138:AC138"/>
    <mergeCell ref="D139:K139"/>
    <mergeCell ref="Q139:AC139"/>
    <mergeCell ref="B140:C141"/>
    <mergeCell ref="D140:K140"/>
    <mergeCell ref="L140:P141"/>
    <mergeCell ref="Q140:V140"/>
    <mergeCell ref="X140:AC140"/>
    <mergeCell ref="D141:K141"/>
    <mergeCell ref="Q141:AC141"/>
    <mergeCell ref="B142:C143"/>
    <mergeCell ref="D142:K142"/>
    <mergeCell ref="L142:P143"/>
    <mergeCell ref="Q142:V142"/>
    <mergeCell ref="X142:AC142"/>
    <mergeCell ref="D143:K143"/>
    <mergeCell ref="Q143:AC143"/>
    <mergeCell ref="B144:C145"/>
    <mergeCell ref="D144:K144"/>
    <mergeCell ref="L144:P145"/>
    <mergeCell ref="Q144:V144"/>
    <mergeCell ref="X144:AC144"/>
    <mergeCell ref="D145:K145"/>
    <mergeCell ref="Q145:AC145"/>
    <mergeCell ref="B146:C147"/>
    <mergeCell ref="D146:K146"/>
    <mergeCell ref="L146:P147"/>
    <mergeCell ref="Q146:V146"/>
    <mergeCell ref="X146:AC146"/>
    <mergeCell ref="D147:K147"/>
    <mergeCell ref="Q147:AC147"/>
    <mergeCell ref="B148:C149"/>
    <mergeCell ref="D148:K148"/>
    <mergeCell ref="L148:P149"/>
    <mergeCell ref="Q148:V148"/>
    <mergeCell ref="X148:AC148"/>
    <mergeCell ref="D149:K149"/>
    <mergeCell ref="Q149:AC149"/>
    <mergeCell ref="B150:C151"/>
    <mergeCell ref="D150:K150"/>
    <mergeCell ref="L150:P151"/>
    <mergeCell ref="Q150:V150"/>
    <mergeCell ref="X150:AC150"/>
    <mergeCell ref="D151:K151"/>
    <mergeCell ref="Q151:AC151"/>
    <mergeCell ref="B152:C153"/>
    <mergeCell ref="D152:K152"/>
    <mergeCell ref="L152:P153"/>
    <mergeCell ref="Q152:V152"/>
    <mergeCell ref="X152:AC152"/>
    <mergeCell ref="D153:K153"/>
    <mergeCell ref="Q153:AC153"/>
    <mergeCell ref="B154:C155"/>
    <mergeCell ref="D154:K154"/>
    <mergeCell ref="L154:P155"/>
    <mergeCell ref="Q154:V154"/>
    <mergeCell ref="X154:AC154"/>
    <mergeCell ref="D155:K155"/>
    <mergeCell ref="Q155:AC155"/>
    <mergeCell ref="B156:C157"/>
    <mergeCell ref="D156:K156"/>
    <mergeCell ref="L156:P157"/>
    <mergeCell ref="Q156:V156"/>
    <mergeCell ref="X156:AC156"/>
    <mergeCell ref="D157:K157"/>
    <mergeCell ref="Q157:AC157"/>
    <mergeCell ref="B158:C159"/>
    <mergeCell ref="D158:K158"/>
    <mergeCell ref="L158:P159"/>
    <mergeCell ref="Q158:V158"/>
    <mergeCell ref="X158:AC158"/>
    <mergeCell ref="D159:K159"/>
    <mergeCell ref="Q159:AC159"/>
    <mergeCell ref="B160:C161"/>
    <mergeCell ref="D160:K160"/>
    <mergeCell ref="L160:P161"/>
    <mergeCell ref="Q160:V160"/>
    <mergeCell ref="X160:AC160"/>
    <mergeCell ref="D161:K161"/>
    <mergeCell ref="Q161:AC161"/>
    <mergeCell ref="J162:K162"/>
    <mergeCell ref="L162:M162"/>
    <mergeCell ref="O162:P162"/>
    <mergeCell ref="Q162:U162"/>
    <mergeCell ref="V162:AC162"/>
  </mergeCells>
  <phoneticPr fontId="1"/>
  <dataValidations count="1">
    <dataValidation type="list" allowBlank="1" showInputMessage="1" showErrorMessage="1" sqref="Q6:AD6">
      <formula1>"幼稚園（未移行）（教育時間）,国立大学附属幼稚園,国立大学附属特別支援学校"</formula1>
    </dataValidation>
  </dataValidations>
  <printOptions horizontalCentered="1"/>
  <pageMargins left="0.23622047244094491" right="0.23622047244094491" top="0.55118110236220474" bottom="0.55118110236220474"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75"/>
  <sheetViews>
    <sheetView view="pageBreakPreview" zoomScale="115" zoomScaleNormal="100" zoomScaleSheetLayoutView="115" workbookViewId="0">
      <selection activeCell="Z4" sqref="Z4:AA4"/>
    </sheetView>
  </sheetViews>
  <sheetFormatPr defaultRowHeight="13.5"/>
  <cols>
    <col min="1" max="113" width="2.75" customWidth="1"/>
  </cols>
  <sheetData>
    <row r="1" spans="1:100">
      <c r="A1" s="2"/>
      <c r="BJ1" s="227" t="s">
        <v>48</v>
      </c>
      <c r="BK1" s="227"/>
      <c r="BL1" s="227"/>
      <c r="BM1" s="227"/>
      <c r="BN1" s="227"/>
      <c r="BO1" s="227"/>
      <c r="BP1" s="227"/>
      <c r="BQ1" s="227"/>
      <c r="BR1" s="227"/>
      <c r="BS1" s="227"/>
      <c r="BT1" s="227" t="s">
        <v>56</v>
      </c>
      <c r="BU1" s="227"/>
      <c r="BV1" s="227"/>
      <c r="BW1" s="227"/>
      <c r="BX1" s="227"/>
      <c r="BY1" s="227"/>
      <c r="BZ1" s="227"/>
    </row>
    <row r="2" spans="1:100">
      <c r="BJ2" s="227" t="s">
        <v>54</v>
      </c>
      <c r="BK2" s="227"/>
      <c r="BL2" s="227"/>
      <c r="BM2" s="227"/>
      <c r="BN2" s="227"/>
      <c r="BO2" s="227"/>
      <c r="BP2" s="227"/>
      <c r="BQ2" s="227"/>
      <c r="BR2" s="227"/>
      <c r="BS2" s="227"/>
      <c r="BT2" s="228">
        <v>25700</v>
      </c>
      <c r="BU2" s="228"/>
      <c r="BV2" s="228"/>
      <c r="BW2" s="228"/>
      <c r="BX2" s="228"/>
      <c r="BY2" s="228"/>
      <c r="BZ2" s="228"/>
    </row>
    <row r="3" spans="1:100" ht="17.25">
      <c r="B3" s="233" t="s">
        <v>179</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J3" s="227" t="s">
        <v>55</v>
      </c>
      <c r="BK3" s="227"/>
      <c r="BL3" s="227"/>
      <c r="BM3" s="227"/>
      <c r="BN3" s="227"/>
      <c r="BO3" s="227"/>
      <c r="BP3" s="227"/>
      <c r="BQ3" s="227"/>
      <c r="BR3" s="227"/>
      <c r="BS3" s="227"/>
      <c r="BT3" s="228">
        <v>8700</v>
      </c>
      <c r="BU3" s="228"/>
      <c r="BV3" s="228"/>
      <c r="BW3" s="228"/>
      <c r="BX3" s="228"/>
      <c r="BY3" s="228"/>
      <c r="BZ3" s="228"/>
    </row>
    <row r="4" spans="1:100" ht="14.25">
      <c r="W4" s="7" t="s">
        <v>7</v>
      </c>
      <c r="X4" s="257"/>
      <c r="Y4" s="257"/>
      <c r="Z4" s="331"/>
      <c r="AA4" s="331"/>
      <c r="AB4" s="230" t="s">
        <v>3</v>
      </c>
      <c r="AC4" s="230"/>
      <c r="AD4" s="331"/>
      <c r="AE4" s="331"/>
      <c r="AF4" s="230" t="s">
        <v>33</v>
      </c>
      <c r="AG4" s="230"/>
      <c r="AH4" s="8" t="s">
        <v>10</v>
      </c>
      <c r="BJ4" s="227" t="s">
        <v>49</v>
      </c>
      <c r="BK4" s="227"/>
      <c r="BL4" s="227"/>
      <c r="BM4" s="227"/>
      <c r="BN4" s="227"/>
      <c r="BO4" s="227"/>
      <c r="BP4" s="227"/>
      <c r="BQ4" s="227"/>
      <c r="BR4" s="227"/>
      <c r="BS4" s="227"/>
      <c r="BT4" s="228">
        <v>400</v>
      </c>
      <c r="BU4" s="228"/>
      <c r="BV4" s="228"/>
      <c r="BW4" s="228"/>
      <c r="BX4" s="228"/>
      <c r="BY4" s="228"/>
      <c r="BZ4" s="228"/>
    </row>
    <row r="5" spans="1:100" ht="14.25">
      <c r="W5" s="7"/>
      <c r="X5" s="19"/>
      <c r="Y5" s="19"/>
      <c r="Z5" s="19"/>
      <c r="AA5" s="19"/>
      <c r="AB5" s="19"/>
      <c r="AC5" s="19"/>
      <c r="AD5" s="19"/>
      <c r="AE5" s="19"/>
      <c r="AF5" s="19"/>
      <c r="AG5" s="19"/>
      <c r="AH5" s="8"/>
      <c r="AK5" s="225" t="s">
        <v>57</v>
      </c>
      <c r="AL5" s="225"/>
      <c r="AM5" s="225"/>
      <c r="AN5" s="225"/>
      <c r="AO5" s="225"/>
      <c r="AP5" s="254">
        <f>請求書!H24</f>
        <v>0</v>
      </c>
      <c r="AQ5" s="254"/>
      <c r="AR5" s="254"/>
      <c r="AS5" s="254"/>
      <c r="AT5" s="254"/>
      <c r="AU5" s="254"/>
      <c r="AV5" s="254"/>
      <c r="AW5" s="254"/>
      <c r="AX5" s="254"/>
      <c r="AY5" s="254"/>
      <c r="AZ5" s="254"/>
      <c r="BA5" s="254"/>
      <c r="BB5" s="254"/>
      <c r="BC5" s="254"/>
    </row>
    <row r="6" spans="1:100" ht="14.25">
      <c r="W6" s="7"/>
      <c r="X6" s="19"/>
      <c r="Y6" s="19"/>
      <c r="Z6" s="19"/>
      <c r="AA6" s="19"/>
      <c r="AB6" s="19"/>
      <c r="AC6" s="19"/>
      <c r="AD6" s="19"/>
      <c r="AE6" s="19"/>
      <c r="AF6" s="19"/>
      <c r="AG6" s="19"/>
      <c r="AH6" s="8"/>
      <c r="AK6" s="210" t="s">
        <v>48</v>
      </c>
      <c r="AL6" s="210"/>
      <c r="AM6" s="210"/>
      <c r="AN6" s="210"/>
      <c r="AO6" s="210"/>
      <c r="AP6" s="261"/>
      <c r="AQ6" s="261"/>
      <c r="AR6" s="261"/>
      <c r="AS6" s="261"/>
      <c r="AT6" s="261"/>
      <c r="AU6" s="261"/>
      <c r="AV6" s="261"/>
      <c r="AW6" s="261"/>
      <c r="AX6" s="261"/>
      <c r="AY6" s="261"/>
      <c r="AZ6" s="261"/>
      <c r="BA6" s="261"/>
      <c r="BB6" s="261"/>
      <c r="BC6" s="261"/>
    </row>
    <row r="7" spans="1:100" ht="14.25" thickBot="1">
      <c r="B7" s="210" t="s">
        <v>44</v>
      </c>
      <c r="C7" s="210"/>
      <c r="D7" s="210"/>
      <c r="E7" s="210"/>
      <c r="F7" s="210"/>
      <c r="G7" s="210" t="s">
        <v>145</v>
      </c>
      <c r="H7" s="210"/>
      <c r="I7" s="210"/>
      <c r="J7" s="210"/>
      <c r="K7" s="260"/>
      <c r="L7" s="260"/>
      <c r="M7" s="260"/>
      <c r="N7" s="260"/>
      <c r="O7" t="s">
        <v>22</v>
      </c>
      <c r="P7" s="210" t="s">
        <v>51</v>
      </c>
      <c r="Q7" s="210"/>
      <c r="R7" s="210"/>
      <c r="S7" s="210"/>
      <c r="T7" s="260"/>
      <c r="U7" s="260"/>
      <c r="V7" s="260"/>
      <c r="W7" s="260"/>
      <c r="X7" t="s">
        <v>22</v>
      </c>
      <c r="Y7" s="210" t="s">
        <v>52</v>
      </c>
      <c r="Z7" s="210"/>
      <c r="AA7" s="210"/>
      <c r="AB7" s="210"/>
      <c r="AC7" s="260"/>
      <c r="AD7" s="260"/>
      <c r="AE7" s="260"/>
      <c r="AF7" s="260"/>
      <c r="AG7" t="s">
        <v>22</v>
      </c>
      <c r="AH7" s="210" t="s">
        <v>53</v>
      </c>
      <c r="AI7" s="210"/>
      <c r="AJ7" s="210"/>
      <c r="AK7" s="210"/>
      <c r="AL7" s="260"/>
      <c r="AM7" s="260"/>
      <c r="AN7" s="260"/>
      <c r="AO7" s="260"/>
      <c r="AP7" t="s">
        <v>22</v>
      </c>
      <c r="BJ7" s="227" t="str">
        <f>G7</f>
        <v>満３歳児</v>
      </c>
      <c r="BK7" s="227"/>
      <c r="BL7" s="227"/>
      <c r="BM7" s="227"/>
      <c r="BN7" s="330">
        <f>K7</f>
        <v>0</v>
      </c>
      <c r="BO7" s="227"/>
      <c r="BP7" s="227"/>
    </row>
    <row r="8" spans="1:100" ht="18" thickBot="1">
      <c r="B8" t="s">
        <v>155</v>
      </c>
      <c r="F8" s="44"/>
      <c r="G8" s="44"/>
      <c r="H8" s="20"/>
      <c r="I8" s="20"/>
      <c r="J8" s="20"/>
      <c r="K8" s="20"/>
      <c r="L8" s="46"/>
      <c r="M8" s="46"/>
      <c r="N8" s="46"/>
      <c r="O8" s="20"/>
      <c r="P8" s="20"/>
      <c r="Q8" s="44"/>
      <c r="AB8" s="338" t="s">
        <v>159</v>
      </c>
      <c r="AC8" s="339"/>
      <c r="AD8" s="339"/>
      <c r="AE8" s="339"/>
      <c r="AF8" s="339"/>
      <c r="AG8" s="339"/>
      <c r="AH8" s="339"/>
      <c r="AI8" s="339"/>
      <c r="AJ8" s="339"/>
      <c r="AK8" s="339"/>
      <c r="AL8" s="339"/>
      <c r="AM8" s="340"/>
      <c r="AN8" s="337">
        <f>AN18+AN23+AN28+AN33+AN38</f>
        <v>0</v>
      </c>
      <c r="AO8" s="337"/>
      <c r="AP8" s="337"/>
      <c r="AQ8" s="337"/>
      <c r="AR8" s="337"/>
      <c r="AS8" s="337"/>
      <c r="AT8" s="337"/>
      <c r="AU8" s="337"/>
      <c r="AV8" s="337"/>
      <c r="AW8" s="337"/>
      <c r="AX8" s="337"/>
      <c r="AY8" s="337"/>
      <c r="AZ8" s="337"/>
      <c r="BA8" s="337"/>
      <c r="BB8" s="337"/>
      <c r="BC8" s="337"/>
      <c r="BD8" s="337"/>
      <c r="BE8" s="37" t="s">
        <v>101</v>
      </c>
      <c r="BJ8" s="227" t="str">
        <f>P7</f>
        <v>年少</v>
      </c>
      <c r="BK8" s="227"/>
      <c r="BL8" s="227"/>
      <c r="BM8" s="227"/>
      <c r="BN8" s="330">
        <f>T7</f>
        <v>0</v>
      </c>
      <c r="BO8" s="227"/>
      <c r="BP8" s="227"/>
    </row>
    <row r="9" spans="1:100" ht="13.5" customHeight="1">
      <c r="B9" s="207" t="s">
        <v>36</v>
      </c>
      <c r="C9" s="212"/>
      <c r="D9" s="207" t="s">
        <v>11</v>
      </c>
      <c r="E9" s="208"/>
      <c r="F9" s="208"/>
      <c r="G9" s="208"/>
      <c r="H9" s="208"/>
      <c r="I9" s="208"/>
      <c r="J9" s="212"/>
      <c r="K9" s="207" t="s">
        <v>58</v>
      </c>
      <c r="L9" s="208"/>
      <c r="M9" s="208"/>
      <c r="N9" s="208"/>
      <c r="O9" s="212"/>
      <c r="P9" s="213" t="s">
        <v>160</v>
      </c>
      <c r="Q9" s="208"/>
      <c r="R9" s="208"/>
      <c r="S9" s="208"/>
      <c r="T9" s="208"/>
      <c r="U9" s="208"/>
      <c r="V9" s="208"/>
      <c r="W9" s="208"/>
      <c r="X9" s="208"/>
      <c r="Y9" s="208"/>
      <c r="Z9" s="208"/>
      <c r="AA9" s="212"/>
      <c r="AB9" s="335" t="s">
        <v>84</v>
      </c>
      <c r="AC9" s="335"/>
      <c r="AD9" s="335"/>
      <c r="AE9" s="335"/>
      <c r="AF9" s="335"/>
      <c r="AG9" s="335"/>
      <c r="AH9" s="335"/>
      <c r="AI9" s="335"/>
      <c r="AJ9" s="335"/>
      <c r="AK9" s="335"/>
      <c r="AL9" s="335"/>
      <c r="AM9" s="335"/>
      <c r="AN9" s="359" t="s">
        <v>146</v>
      </c>
      <c r="AO9" s="360"/>
      <c r="AP9" s="360"/>
      <c r="AQ9" s="360"/>
      <c r="AR9" s="360"/>
      <c r="AS9" s="360"/>
      <c r="AT9" s="360"/>
      <c r="AU9" s="360"/>
      <c r="AV9" s="361"/>
      <c r="AW9" s="359" t="s">
        <v>147</v>
      </c>
      <c r="AX9" s="360"/>
      <c r="AY9" s="360"/>
      <c r="AZ9" s="360"/>
      <c r="BA9" s="360"/>
      <c r="BB9" s="360"/>
      <c r="BC9" s="360"/>
      <c r="BD9" s="360"/>
      <c r="BE9" s="361"/>
      <c r="BJ9" s="227" t="str">
        <f>Y7</f>
        <v>年中</v>
      </c>
      <c r="BK9" s="227"/>
      <c r="BL9" s="227"/>
      <c r="BM9" s="227"/>
      <c r="BN9" s="330">
        <f>AC7</f>
        <v>0</v>
      </c>
      <c r="BO9" s="227"/>
      <c r="BP9" s="227"/>
    </row>
    <row r="10" spans="1:100">
      <c r="B10" s="188"/>
      <c r="C10" s="191"/>
      <c r="D10" s="332"/>
      <c r="E10" s="333"/>
      <c r="F10" s="333"/>
      <c r="G10" s="333"/>
      <c r="H10" s="333"/>
      <c r="I10" s="333"/>
      <c r="J10" s="334"/>
      <c r="K10" s="188"/>
      <c r="L10" s="189"/>
      <c r="M10" s="189"/>
      <c r="N10" s="189"/>
      <c r="O10" s="191"/>
      <c r="P10" s="188"/>
      <c r="Q10" s="189"/>
      <c r="R10" s="189"/>
      <c r="S10" s="189"/>
      <c r="T10" s="189"/>
      <c r="U10" s="189"/>
      <c r="V10" s="189"/>
      <c r="W10" s="189"/>
      <c r="X10" s="189"/>
      <c r="Y10" s="189"/>
      <c r="Z10" s="189"/>
      <c r="AA10" s="191"/>
      <c r="AB10" s="227"/>
      <c r="AC10" s="227"/>
      <c r="AD10" s="227"/>
      <c r="AE10" s="227"/>
      <c r="AF10" s="227"/>
      <c r="AG10" s="227"/>
      <c r="AH10" s="227"/>
      <c r="AI10" s="227"/>
      <c r="AJ10" s="227"/>
      <c r="AK10" s="227"/>
      <c r="AL10" s="227"/>
      <c r="AM10" s="227"/>
      <c r="AN10" s="362" t="s">
        <v>148</v>
      </c>
      <c r="AO10" s="363"/>
      <c r="AP10" s="363"/>
      <c r="AQ10" s="363"/>
      <c r="AR10" s="363"/>
      <c r="AS10" s="363"/>
      <c r="AT10" s="363"/>
      <c r="AU10" s="363"/>
      <c r="AV10" s="363"/>
      <c r="AW10" s="363"/>
      <c r="AX10" s="363"/>
      <c r="AY10" s="363"/>
      <c r="AZ10" s="363"/>
      <c r="BA10" s="363"/>
      <c r="BB10" s="363"/>
      <c r="BC10" s="363"/>
      <c r="BD10" s="363"/>
      <c r="BE10" s="364"/>
      <c r="BJ10" s="227" t="str">
        <f>AH7</f>
        <v>年長</v>
      </c>
      <c r="BK10" s="227"/>
      <c r="BL10" s="227"/>
      <c r="BM10" s="227"/>
      <c r="BN10" s="330">
        <f>AL7</f>
        <v>0</v>
      </c>
      <c r="BO10" s="227"/>
      <c r="BP10" s="227"/>
    </row>
    <row r="11" spans="1:100" ht="13.5" customHeight="1">
      <c r="B11" s="188"/>
      <c r="C11" s="191"/>
      <c r="D11" s="189" t="s">
        <v>37</v>
      </c>
      <c r="E11" s="189"/>
      <c r="F11" s="189"/>
      <c r="G11" s="189"/>
      <c r="H11" s="189"/>
      <c r="I11" s="189"/>
      <c r="J11" s="191"/>
      <c r="K11" s="188"/>
      <c r="L11" s="189"/>
      <c r="M11" s="189"/>
      <c r="N11" s="189"/>
      <c r="O11" s="191"/>
      <c r="P11" s="188"/>
      <c r="Q11" s="189"/>
      <c r="R11" s="189"/>
      <c r="S11" s="189"/>
      <c r="T11" s="189"/>
      <c r="U11" s="189"/>
      <c r="V11" s="189"/>
      <c r="W11" s="189"/>
      <c r="X11" s="189"/>
      <c r="Y11" s="189"/>
      <c r="Z11" s="189"/>
      <c r="AA11" s="191"/>
      <c r="AB11" s="275" t="s">
        <v>136</v>
      </c>
      <c r="AC11" s="227"/>
      <c r="AD11" s="227"/>
      <c r="AE11" s="227"/>
      <c r="AF11" s="227"/>
      <c r="AG11" s="227"/>
      <c r="AH11" s="227"/>
      <c r="AI11" s="227"/>
      <c r="AJ11" s="227"/>
      <c r="AK11" s="227"/>
      <c r="AL11" s="227"/>
      <c r="AM11" s="227"/>
      <c r="AN11" s="362" t="s">
        <v>149</v>
      </c>
      <c r="AO11" s="363"/>
      <c r="AP11" s="363"/>
      <c r="AQ11" s="363"/>
      <c r="AR11" s="363"/>
      <c r="AS11" s="363"/>
      <c r="AT11" s="363"/>
      <c r="AU11" s="363"/>
      <c r="AV11" s="364"/>
      <c r="AW11" s="362" t="s">
        <v>150</v>
      </c>
      <c r="AX11" s="363"/>
      <c r="AY11" s="363"/>
      <c r="AZ11" s="363"/>
      <c r="BA11" s="363"/>
      <c r="BB11" s="363"/>
      <c r="BC11" s="363"/>
      <c r="BD11" s="363"/>
      <c r="BE11" s="364"/>
    </row>
    <row r="12" spans="1:100">
      <c r="B12" s="188"/>
      <c r="C12" s="191"/>
      <c r="D12" s="189"/>
      <c r="E12" s="189"/>
      <c r="F12" s="189"/>
      <c r="G12" s="189"/>
      <c r="H12" s="189"/>
      <c r="I12" s="189"/>
      <c r="J12" s="191"/>
      <c r="K12" s="188"/>
      <c r="L12" s="189"/>
      <c r="M12" s="189"/>
      <c r="N12" s="189"/>
      <c r="O12" s="191"/>
      <c r="P12" s="188"/>
      <c r="Q12" s="189"/>
      <c r="R12" s="189"/>
      <c r="S12" s="189"/>
      <c r="T12" s="189"/>
      <c r="U12" s="189"/>
      <c r="V12" s="189"/>
      <c r="W12" s="189"/>
      <c r="X12" s="189"/>
      <c r="Y12" s="189"/>
      <c r="Z12" s="189"/>
      <c r="AA12" s="191"/>
      <c r="AB12" s="227"/>
      <c r="AC12" s="227"/>
      <c r="AD12" s="227"/>
      <c r="AE12" s="227"/>
      <c r="AF12" s="227"/>
      <c r="AG12" s="227"/>
      <c r="AH12" s="227"/>
      <c r="AI12" s="227"/>
      <c r="AJ12" s="227"/>
      <c r="AK12" s="227"/>
      <c r="AL12" s="227"/>
      <c r="AM12" s="227"/>
      <c r="AN12" s="362" t="s">
        <v>130</v>
      </c>
      <c r="AO12" s="363"/>
      <c r="AP12" s="363"/>
      <c r="AQ12" s="363"/>
      <c r="AR12" s="363"/>
      <c r="AS12" s="363"/>
      <c r="AT12" s="363"/>
      <c r="AU12" s="363"/>
      <c r="AV12" s="363"/>
      <c r="AW12" s="363"/>
      <c r="AX12" s="363"/>
      <c r="AY12" s="363"/>
      <c r="AZ12" s="363"/>
      <c r="BA12" s="363"/>
      <c r="BB12" s="363"/>
      <c r="BC12" s="363"/>
      <c r="BD12" s="363"/>
      <c r="BE12" s="364"/>
    </row>
    <row r="13" spans="1:100">
      <c r="B13" s="192"/>
      <c r="C13" s="195"/>
      <c r="D13" s="176"/>
      <c r="E13" s="176"/>
      <c r="F13" s="176"/>
      <c r="G13" s="176"/>
      <c r="H13" s="176"/>
      <c r="I13" s="176"/>
      <c r="J13" s="195"/>
      <c r="K13" s="192"/>
      <c r="L13" s="176"/>
      <c r="M13" s="176"/>
      <c r="N13" s="176"/>
      <c r="O13" s="195"/>
      <c r="P13" s="192"/>
      <c r="Q13" s="176"/>
      <c r="R13" s="176"/>
      <c r="S13" s="176"/>
      <c r="T13" s="176"/>
      <c r="U13" s="176"/>
      <c r="V13" s="176"/>
      <c r="W13" s="176"/>
      <c r="X13" s="176"/>
      <c r="Y13" s="176"/>
      <c r="Z13" s="176"/>
      <c r="AA13" s="195"/>
      <c r="AB13" s="227"/>
      <c r="AC13" s="227"/>
      <c r="AD13" s="227"/>
      <c r="AE13" s="227"/>
      <c r="AF13" s="227"/>
      <c r="AG13" s="227"/>
      <c r="AH13" s="227"/>
      <c r="AI13" s="227"/>
      <c r="AJ13" s="227"/>
      <c r="AK13" s="227"/>
      <c r="AL13" s="227"/>
      <c r="AM13" s="227"/>
      <c r="AN13" s="336" t="s">
        <v>131</v>
      </c>
      <c r="AO13" s="336"/>
      <c r="AP13" s="336"/>
      <c r="AQ13" s="336"/>
      <c r="AR13" s="336"/>
      <c r="AS13" s="336"/>
      <c r="AT13" s="336"/>
      <c r="AU13" s="336"/>
      <c r="AV13" s="336"/>
      <c r="AW13" s="336"/>
      <c r="AX13" s="336"/>
      <c r="AY13" s="336"/>
      <c r="AZ13" s="336"/>
      <c r="BA13" s="336"/>
      <c r="BB13" s="336"/>
      <c r="BC13" s="336"/>
      <c r="BD13" s="336"/>
      <c r="BE13" s="336"/>
    </row>
    <row r="14" spans="1:100">
      <c r="B14" s="207">
        <v>1</v>
      </c>
      <c r="C14" s="212"/>
      <c r="D14" s="342"/>
      <c r="E14" s="343"/>
      <c r="F14" s="343"/>
      <c r="G14" s="343"/>
      <c r="H14" s="343"/>
      <c r="I14" s="343"/>
      <c r="J14" s="344"/>
      <c r="K14" s="301"/>
      <c r="L14" s="302"/>
      <c r="M14" s="302"/>
      <c r="N14" s="302"/>
      <c r="O14" s="303"/>
      <c r="P14" s="207" t="s">
        <v>43</v>
      </c>
      <c r="Q14" s="208"/>
      <c r="R14" s="208"/>
      <c r="S14" s="285"/>
      <c r="T14" s="285"/>
      <c r="U14" s="9" t="s">
        <v>3</v>
      </c>
      <c r="V14" s="285"/>
      <c r="W14" s="285"/>
      <c r="X14" s="10" t="s">
        <v>39</v>
      </c>
      <c r="Y14" s="285"/>
      <c r="Z14" s="285"/>
      <c r="AA14" s="11" t="s">
        <v>40</v>
      </c>
      <c r="AB14" s="188" t="s">
        <v>84</v>
      </c>
      <c r="AC14" s="189"/>
      <c r="AD14" s="189"/>
      <c r="AE14" s="285"/>
      <c r="AF14" s="285"/>
      <c r="AG14" s="9" t="s">
        <v>3</v>
      </c>
      <c r="AH14" s="285"/>
      <c r="AI14" s="285"/>
      <c r="AJ14" s="10" t="s">
        <v>39</v>
      </c>
      <c r="AK14" s="285"/>
      <c r="AL14" s="285"/>
      <c r="AM14" s="54" t="s">
        <v>40</v>
      </c>
      <c r="AN14" s="286">
        <f>IFERROR(ROUNDDOWN(VLOOKUP(K14,$BJ$7:$BP$10,5,0)*AI15/AI16,-1),0)</f>
        <v>0</v>
      </c>
      <c r="AO14" s="286"/>
      <c r="AP14" s="286"/>
      <c r="AQ14" s="286"/>
      <c r="AR14" s="286"/>
      <c r="AS14" s="286"/>
      <c r="AT14" s="286"/>
      <c r="AU14" s="286"/>
      <c r="AV14" s="16" t="s">
        <v>22</v>
      </c>
      <c r="AW14" s="178">
        <f>IFERROR(ROUNDDOWN(VLOOKUP($AP$6,$BJ$2:$BZ$4,11,0)*AI15/AI16,-1),0)</f>
        <v>0</v>
      </c>
      <c r="AX14" s="178"/>
      <c r="AY14" s="178"/>
      <c r="AZ14" s="178"/>
      <c r="BA14" s="178"/>
      <c r="BB14" s="178"/>
      <c r="BC14" s="178"/>
      <c r="BD14" s="178"/>
      <c r="BE14" s="13" t="s">
        <v>22</v>
      </c>
      <c r="BJ14" s="41"/>
      <c r="BK14" s="41"/>
      <c r="BL14" s="41"/>
      <c r="BM14" s="41"/>
      <c r="BN14" s="41"/>
      <c r="BO14" s="41"/>
      <c r="BP14" s="41"/>
      <c r="BQ14" s="23"/>
      <c r="BR14" s="23"/>
      <c r="BS14" s="23"/>
      <c r="BT14" s="23"/>
      <c r="BU14" s="23"/>
      <c r="BV14" s="23"/>
      <c r="BW14" s="23"/>
      <c r="BX14" s="23"/>
      <c r="BY14" s="23"/>
      <c r="BZ14" s="23"/>
      <c r="CA14" s="23"/>
      <c r="CB14" s="23"/>
      <c r="CC14" s="23"/>
      <c r="CD14" s="23"/>
      <c r="CE14" s="23"/>
      <c r="CF14" s="23"/>
      <c r="CG14" s="23"/>
    </row>
    <row r="15" spans="1:100" ht="13.5" customHeight="1">
      <c r="B15" s="188"/>
      <c r="C15" s="191"/>
      <c r="D15" s="345"/>
      <c r="E15" s="346"/>
      <c r="F15" s="346"/>
      <c r="G15" s="346"/>
      <c r="H15" s="346"/>
      <c r="I15" s="346"/>
      <c r="J15" s="347"/>
      <c r="K15" s="304"/>
      <c r="L15" s="285"/>
      <c r="M15" s="285"/>
      <c r="N15" s="285"/>
      <c r="O15" s="305"/>
      <c r="P15" s="188" t="s">
        <v>70</v>
      </c>
      <c r="Q15" s="189"/>
      <c r="R15" s="189"/>
      <c r="S15" s="189"/>
      <c r="T15" s="189"/>
      <c r="U15" s="296"/>
      <c r="V15" s="296"/>
      <c r="W15" s="296"/>
      <c r="X15" s="296"/>
      <c r="Y15" s="296"/>
      <c r="Z15" s="189" t="s">
        <v>42</v>
      </c>
      <c r="AA15" s="191"/>
      <c r="AB15" s="287" t="s">
        <v>85</v>
      </c>
      <c r="AC15" s="288"/>
      <c r="AD15" s="288"/>
      <c r="AE15" s="288"/>
      <c r="AF15" s="288"/>
      <c r="AG15" s="288"/>
      <c r="AH15" s="288"/>
      <c r="AI15" s="285"/>
      <c r="AJ15" s="285"/>
      <c r="AK15" s="285"/>
      <c r="AL15" s="285"/>
      <c r="AM15" s="45" t="s">
        <v>1</v>
      </c>
      <c r="AN15" s="180">
        <f>IFERROR(MIN(AN14,AW14)-HLOOKUP(BM15,BJ16:CS17,2,0),0)</f>
        <v>0</v>
      </c>
      <c r="AO15" s="181"/>
      <c r="AP15" s="181"/>
      <c r="AQ15" s="181"/>
      <c r="AR15" s="181"/>
      <c r="AS15" s="181"/>
      <c r="AT15" s="181"/>
      <c r="AU15" s="181"/>
      <c r="AV15" s="181"/>
      <c r="AW15" s="181"/>
      <c r="AX15" s="181"/>
      <c r="AY15" s="181"/>
      <c r="AZ15" s="181"/>
      <c r="BA15" s="181"/>
      <c r="BB15" s="181"/>
      <c r="BC15" s="181"/>
      <c r="BD15" s="181"/>
      <c r="BE15" s="14" t="s">
        <v>22</v>
      </c>
      <c r="BJ15" s="227" t="s">
        <v>123</v>
      </c>
      <c r="BK15" s="227"/>
      <c r="BL15" s="227"/>
      <c r="BM15" s="227" t="str">
        <f>AH14&amp;AJ14</f>
        <v>月</v>
      </c>
      <c r="BN15" s="227"/>
      <c r="BO15" s="227"/>
      <c r="BP15" s="276" t="e">
        <f>IF(VLOOKUP($AP$6,$BJ$2:$BZ$4,11,0)&lt;VLOOKUP(K14,$BJ$7:$BP$10,5,0),U16,COUNTIF(BJ17:CS17,VLOOKUP(K14,$BJ$7:$BP$10,5,0)))</f>
        <v>#N/A</v>
      </c>
      <c r="BQ15" s="277"/>
      <c r="BR15" s="278"/>
      <c r="BS15" s="176" t="s">
        <v>156</v>
      </c>
      <c r="BT15" s="176"/>
      <c r="BU15" s="176"/>
      <c r="BV15" s="176" t="e">
        <f>VLOOKUP(K14,$BJ$7:$BP$10,5,0)</f>
        <v>#N/A</v>
      </c>
      <c r="BW15" s="176"/>
      <c r="BX15" s="176"/>
      <c r="BY15" s="23"/>
      <c r="BZ15" s="23"/>
      <c r="CA15" s="23"/>
      <c r="CB15" s="23"/>
      <c r="CC15" s="23"/>
      <c r="CD15" s="23"/>
      <c r="CE15" s="23"/>
      <c r="CF15" s="23"/>
      <c r="CG15" s="23"/>
    </row>
    <row r="16" spans="1:100">
      <c r="B16" s="188"/>
      <c r="C16" s="191"/>
      <c r="D16" s="242"/>
      <c r="E16" s="243"/>
      <c r="F16" s="243"/>
      <c r="G16" s="243"/>
      <c r="H16" s="243"/>
      <c r="I16" s="243"/>
      <c r="J16" s="244"/>
      <c r="K16" s="306"/>
      <c r="L16" s="292"/>
      <c r="M16" s="292"/>
      <c r="N16" s="292"/>
      <c r="O16" s="307"/>
      <c r="P16" s="192" t="s">
        <v>66</v>
      </c>
      <c r="Q16" s="176"/>
      <c r="R16" s="176"/>
      <c r="S16" s="176"/>
      <c r="T16" s="176"/>
      <c r="U16" s="209" t="str">
        <f>IF(OR(V14="",AH14=""),"",IF(AND(V14&gt;=4,AH14&gt;=4),AH14-V14+1,IF(AND(V14&gt;=4,AH14&gt;0),AH14+13-V14,IF(V14&gt;0,1+AH14-V14,""))))</f>
        <v/>
      </c>
      <c r="V16" s="209"/>
      <c r="W16" s="209"/>
      <c r="X16" s="176" t="s">
        <v>67</v>
      </c>
      <c r="Y16" s="176"/>
      <c r="Z16" s="20" t="s">
        <v>71</v>
      </c>
      <c r="AA16" s="21"/>
      <c r="AB16" s="289" t="str">
        <f>IF(AH14="","",AH14)</f>
        <v/>
      </c>
      <c r="AC16" s="290"/>
      <c r="AD16" s="291" t="s">
        <v>135</v>
      </c>
      <c r="AE16" s="291"/>
      <c r="AF16" s="291"/>
      <c r="AG16" s="291"/>
      <c r="AH16" s="291"/>
      <c r="AI16" s="292"/>
      <c r="AJ16" s="292"/>
      <c r="AK16" s="292"/>
      <c r="AL16" s="292"/>
      <c r="AM16" s="21" t="s">
        <v>134</v>
      </c>
      <c r="AN16" s="356">
        <f>IF(U15=0,0,CT17)</f>
        <v>0</v>
      </c>
      <c r="AO16" s="277"/>
      <c r="AP16" s="277"/>
      <c r="AQ16" s="277"/>
      <c r="AR16" s="277"/>
      <c r="AS16" s="277"/>
      <c r="AT16" s="277"/>
      <c r="AU16" s="277"/>
      <c r="AV16" s="31" t="s">
        <v>22</v>
      </c>
      <c r="AW16" s="357">
        <f>IFERROR(IF(U16=1,IF(U15&gt;0,AW14,0),IF(AW14=0,ROUNDDOWN(VLOOKUP($AP$6,$BJ$2:$BZ$4,11,0)*U16,-1),ROUNDDOWN(VLOOKUP($AP$6,$BJ$2:$BZ$4,11,0)*(U16-1)+AW14,-1))),0)</f>
        <v>0</v>
      </c>
      <c r="AX16" s="358"/>
      <c r="AY16" s="358"/>
      <c r="AZ16" s="358"/>
      <c r="BA16" s="358"/>
      <c r="BB16" s="358"/>
      <c r="BC16" s="358"/>
      <c r="BD16" s="358"/>
      <c r="BE16" s="15" t="s">
        <v>22</v>
      </c>
      <c r="BJ16" s="273" t="s">
        <v>104</v>
      </c>
      <c r="BK16" s="273"/>
      <c r="BL16" s="273"/>
      <c r="BM16" s="273" t="s">
        <v>105</v>
      </c>
      <c r="BN16" s="273"/>
      <c r="BO16" s="273"/>
      <c r="BP16" s="273" t="s">
        <v>111</v>
      </c>
      <c r="BQ16" s="273"/>
      <c r="BR16" s="273"/>
      <c r="BS16" s="273" t="s">
        <v>109</v>
      </c>
      <c r="BT16" s="273"/>
      <c r="BU16" s="273"/>
      <c r="BV16" s="273" t="s">
        <v>117</v>
      </c>
      <c r="BW16" s="273"/>
      <c r="BX16" s="273"/>
      <c r="BY16" s="273" t="s">
        <v>118</v>
      </c>
      <c r="BZ16" s="273"/>
      <c r="CA16" s="273"/>
      <c r="CB16" s="273" t="s">
        <v>107</v>
      </c>
      <c r="CC16" s="273"/>
      <c r="CD16" s="273"/>
      <c r="CE16" s="273" t="s">
        <v>119</v>
      </c>
      <c r="CF16" s="273"/>
      <c r="CG16" s="273"/>
      <c r="CH16" s="273" t="s">
        <v>115</v>
      </c>
      <c r="CI16" s="273"/>
      <c r="CJ16" s="273"/>
      <c r="CK16" s="273" t="s">
        <v>120</v>
      </c>
      <c r="CL16" s="273"/>
      <c r="CM16" s="273"/>
      <c r="CN16" s="273" t="s">
        <v>121</v>
      </c>
      <c r="CO16" s="273"/>
      <c r="CP16" s="273"/>
      <c r="CQ16" s="273" t="s">
        <v>114</v>
      </c>
      <c r="CR16" s="273"/>
      <c r="CS16" s="273"/>
      <c r="CT16" s="273" t="s">
        <v>122</v>
      </c>
      <c r="CU16" s="273"/>
      <c r="CV16" s="273"/>
    </row>
    <row r="17" spans="2:100" ht="13.5" customHeight="1">
      <c r="B17" s="188"/>
      <c r="C17" s="191"/>
      <c r="D17" s="279" t="s">
        <v>158</v>
      </c>
      <c r="E17" s="280"/>
      <c r="F17" s="280"/>
      <c r="G17" s="280"/>
      <c r="H17" s="280"/>
      <c r="I17" s="281"/>
      <c r="J17" s="279" t="s">
        <v>104</v>
      </c>
      <c r="K17" s="341"/>
      <c r="L17" s="325"/>
      <c r="M17" s="325"/>
      <c r="N17" s="325"/>
      <c r="O17" s="323" t="s">
        <v>106</v>
      </c>
      <c r="P17" s="324"/>
      <c r="Q17" s="325"/>
      <c r="R17" s="325"/>
      <c r="S17" s="325"/>
      <c r="T17" s="323" t="s">
        <v>112</v>
      </c>
      <c r="U17" s="324"/>
      <c r="V17" s="325"/>
      <c r="W17" s="325"/>
      <c r="X17" s="325"/>
      <c r="Y17" s="348" t="s">
        <v>110</v>
      </c>
      <c r="Z17" s="341"/>
      <c r="AA17" s="325"/>
      <c r="AB17" s="325"/>
      <c r="AC17" s="325"/>
      <c r="AD17" s="323" t="s">
        <v>124</v>
      </c>
      <c r="AE17" s="324"/>
      <c r="AF17" s="325"/>
      <c r="AG17" s="325"/>
      <c r="AH17" s="325"/>
      <c r="AI17" s="323" t="s">
        <v>125</v>
      </c>
      <c r="AJ17" s="324"/>
      <c r="AK17" s="325"/>
      <c r="AL17" s="325"/>
      <c r="AM17" s="325"/>
      <c r="AN17" s="322">
        <f>IFERROR(MIN(AW16-AN16,ROUNDDOWN(U15*U16/12,-1)),0)</f>
        <v>0</v>
      </c>
      <c r="AO17" s="176"/>
      <c r="AP17" s="176"/>
      <c r="AQ17" s="176"/>
      <c r="AR17" s="176"/>
      <c r="AS17" s="176"/>
      <c r="AT17" s="176"/>
      <c r="AU17" s="176"/>
      <c r="AV17" s="176"/>
      <c r="AW17" s="176"/>
      <c r="AX17" s="176"/>
      <c r="AY17" s="176"/>
      <c r="AZ17" s="176"/>
      <c r="BA17" s="176"/>
      <c r="BB17" s="176"/>
      <c r="BC17" s="176"/>
      <c r="BD17" s="176"/>
      <c r="BE17" s="42" t="s">
        <v>113</v>
      </c>
      <c r="BJ17" s="274">
        <f>L17</f>
        <v>0</v>
      </c>
      <c r="BK17" s="275"/>
      <c r="BL17" s="275"/>
      <c r="BM17" s="274">
        <f>Q17</f>
        <v>0</v>
      </c>
      <c r="BN17" s="275"/>
      <c r="BO17" s="275"/>
      <c r="BP17" s="274">
        <f>V17</f>
        <v>0</v>
      </c>
      <c r="BQ17" s="275"/>
      <c r="BR17" s="275"/>
      <c r="BS17" s="274">
        <f>AA17</f>
        <v>0</v>
      </c>
      <c r="BT17" s="275"/>
      <c r="BU17" s="275"/>
      <c r="BV17" s="274">
        <f>AF17</f>
        <v>0</v>
      </c>
      <c r="BW17" s="275"/>
      <c r="BX17" s="275"/>
      <c r="BY17" s="274">
        <f>AK17</f>
        <v>0</v>
      </c>
      <c r="BZ17" s="275"/>
      <c r="CA17" s="275"/>
      <c r="CB17" s="274">
        <f>L18</f>
        <v>0</v>
      </c>
      <c r="CC17" s="275"/>
      <c r="CD17" s="275"/>
      <c r="CE17" s="274">
        <f>Q18</f>
        <v>0</v>
      </c>
      <c r="CF17" s="275"/>
      <c r="CG17" s="275"/>
      <c r="CH17" s="274">
        <f>V18</f>
        <v>0</v>
      </c>
      <c r="CI17" s="275"/>
      <c r="CJ17" s="275"/>
      <c r="CK17" s="274">
        <f>AA18</f>
        <v>0</v>
      </c>
      <c r="CL17" s="275"/>
      <c r="CM17" s="275"/>
      <c r="CN17" s="274">
        <f>AF18</f>
        <v>0</v>
      </c>
      <c r="CO17" s="275"/>
      <c r="CP17" s="275"/>
      <c r="CQ17" s="274">
        <f>AK18</f>
        <v>0</v>
      </c>
      <c r="CR17" s="275"/>
      <c r="CS17" s="275"/>
      <c r="CT17" s="274">
        <f>SUM(BJ17:CS17)</f>
        <v>0</v>
      </c>
      <c r="CU17" s="275"/>
      <c r="CV17" s="275"/>
    </row>
    <row r="18" spans="2:100" ht="13.5" customHeight="1">
      <c r="B18" s="192"/>
      <c r="C18" s="195"/>
      <c r="D18" s="282" t="s">
        <v>157</v>
      </c>
      <c r="E18" s="283"/>
      <c r="F18" s="283"/>
      <c r="G18" s="283" t="str">
        <f>請求書!$E$3</f>
        <v>加須市長</v>
      </c>
      <c r="H18" s="283"/>
      <c r="I18" s="284"/>
      <c r="J18" s="323" t="s">
        <v>108</v>
      </c>
      <c r="K18" s="324"/>
      <c r="L18" s="325"/>
      <c r="M18" s="325"/>
      <c r="N18" s="325"/>
      <c r="O18" s="328" t="s">
        <v>126</v>
      </c>
      <c r="P18" s="329"/>
      <c r="Q18" s="326"/>
      <c r="R18" s="326"/>
      <c r="S18" s="326"/>
      <c r="T18" s="323" t="s">
        <v>116</v>
      </c>
      <c r="U18" s="324"/>
      <c r="V18" s="326"/>
      <c r="W18" s="326"/>
      <c r="X18" s="326"/>
      <c r="Y18" s="323" t="s">
        <v>127</v>
      </c>
      <c r="Z18" s="324"/>
      <c r="AA18" s="326"/>
      <c r="AB18" s="326"/>
      <c r="AC18" s="326"/>
      <c r="AD18" s="323" t="s">
        <v>128</v>
      </c>
      <c r="AE18" s="324"/>
      <c r="AF18" s="326"/>
      <c r="AG18" s="326"/>
      <c r="AH18" s="327"/>
      <c r="AI18" s="328" t="s">
        <v>129</v>
      </c>
      <c r="AJ18" s="329"/>
      <c r="AK18" s="326"/>
      <c r="AL18" s="326"/>
      <c r="AM18" s="326"/>
      <c r="AN18" s="349">
        <f>AN17+AN15</f>
        <v>0</v>
      </c>
      <c r="AO18" s="350"/>
      <c r="AP18" s="350"/>
      <c r="AQ18" s="350"/>
      <c r="AR18" s="350"/>
      <c r="AS18" s="350"/>
      <c r="AT18" s="350"/>
      <c r="AU18" s="350"/>
      <c r="AV18" s="350"/>
      <c r="AW18" s="350"/>
      <c r="AX18" s="350"/>
      <c r="AY18" s="350"/>
      <c r="AZ18" s="350"/>
      <c r="BA18" s="350"/>
      <c r="BB18" s="350"/>
      <c r="BC18" s="350"/>
      <c r="BD18" s="350"/>
      <c r="BE18" s="43" t="s">
        <v>22</v>
      </c>
      <c r="BJ18" s="274">
        <f>IF(BJ16=BM15,IF(AN15=0,L17,BJ17+AN15),L17)</f>
        <v>0</v>
      </c>
      <c r="BK18" s="275"/>
      <c r="BL18" s="275"/>
      <c r="BM18" s="274">
        <f>IF(BM16=BM15,IF(AN15=0,Q17,BM17+AN15),Q17)</f>
        <v>0</v>
      </c>
      <c r="BN18" s="275"/>
      <c r="BO18" s="275"/>
      <c r="BP18" s="274">
        <f>IF(BP16=BM15,IF(AN15=0,V17,BP17+AN15AN15),V17)</f>
        <v>0</v>
      </c>
      <c r="BQ18" s="275"/>
      <c r="BR18" s="275"/>
      <c r="BS18" s="274">
        <f>IF(BS16=BM15,IF(AN15=0,AA17,BS17+AN15),AA17)</f>
        <v>0</v>
      </c>
      <c r="BT18" s="275"/>
      <c r="BU18" s="275"/>
      <c r="BV18" s="274">
        <f>IF(BV16=BM15,IF(AN15=0,AF17,BV17+AN15),AF17)</f>
        <v>0</v>
      </c>
      <c r="BW18" s="275"/>
      <c r="BX18" s="275"/>
      <c r="BY18" s="274">
        <f>IF(BY16=BM15,IF(AN15=0,AK17,BY17+AN15),AK17)</f>
        <v>0</v>
      </c>
      <c r="BZ18" s="275"/>
      <c r="CA18" s="275"/>
      <c r="CB18" s="274">
        <f>IF(CB16=BM15,IF(AN15=0,L18,CB17+AN15),L18)</f>
        <v>0</v>
      </c>
      <c r="CC18" s="275"/>
      <c r="CD18" s="275"/>
      <c r="CE18" s="274">
        <f>IF(CE16=BM15,IF(AN15=0,Q18,CE17+AN15),Q18)</f>
        <v>0</v>
      </c>
      <c r="CF18" s="275"/>
      <c r="CG18" s="275"/>
      <c r="CH18" s="274">
        <f>IF(CH16=BM15,IF(AN15=0,V18,CH17+AN15),V18)</f>
        <v>0</v>
      </c>
      <c r="CI18" s="275"/>
      <c r="CJ18" s="275"/>
      <c r="CK18" s="274">
        <f>IF(CK16=BM15,IF(AN15=0,AA18,CK17+AN15),AA18)</f>
        <v>0</v>
      </c>
      <c r="CL18" s="275"/>
      <c r="CM18" s="275"/>
      <c r="CN18" s="274">
        <f>IF(CN16=BM15,IF(AN15=0,AF18,CN17+AN15),AF18)</f>
        <v>0</v>
      </c>
      <c r="CO18" s="275"/>
      <c r="CP18" s="275"/>
      <c r="CQ18" s="274">
        <f>IF(CQ16=BM15,IF(AN15=0,AK18,CQ17+AN15),AK18)</f>
        <v>0</v>
      </c>
      <c r="CR18" s="275"/>
      <c r="CS18" s="275"/>
      <c r="CT18" s="274">
        <f>SUM(BJ18:CS18)</f>
        <v>0</v>
      </c>
      <c r="CU18" s="275"/>
      <c r="CV18" s="275"/>
    </row>
    <row r="19" spans="2:100">
      <c r="B19" s="207">
        <v>1</v>
      </c>
      <c r="C19" s="212"/>
      <c r="D19" s="342"/>
      <c r="E19" s="343"/>
      <c r="F19" s="343"/>
      <c r="G19" s="343"/>
      <c r="H19" s="343"/>
      <c r="I19" s="343"/>
      <c r="J19" s="344"/>
      <c r="K19" s="301"/>
      <c r="L19" s="302"/>
      <c r="M19" s="302"/>
      <c r="N19" s="302"/>
      <c r="O19" s="303"/>
      <c r="P19" s="207" t="s">
        <v>43</v>
      </c>
      <c r="Q19" s="208"/>
      <c r="R19" s="208"/>
      <c r="S19" s="285"/>
      <c r="T19" s="285"/>
      <c r="U19" s="9" t="s">
        <v>3</v>
      </c>
      <c r="V19" s="285"/>
      <c r="W19" s="285"/>
      <c r="X19" s="10" t="s">
        <v>39</v>
      </c>
      <c r="Y19" s="285"/>
      <c r="Z19" s="285"/>
      <c r="AA19" s="11" t="s">
        <v>40</v>
      </c>
      <c r="AB19" s="188" t="s">
        <v>84</v>
      </c>
      <c r="AC19" s="189"/>
      <c r="AD19" s="189"/>
      <c r="AE19" s="285"/>
      <c r="AF19" s="285"/>
      <c r="AG19" s="9" t="s">
        <v>3</v>
      </c>
      <c r="AH19" s="285"/>
      <c r="AI19" s="285"/>
      <c r="AJ19" s="10" t="s">
        <v>39</v>
      </c>
      <c r="AK19" s="285"/>
      <c r="AL19" s="285"/>
      <c r="AM19" s="54" t="s">
        <v>40</v>
      </c>
      <c r="AN19" s="286">
        <f>IFERROR(ROUNDDOWN(VLOOKUP(K19,$BJ$7:$BP$10,5,0)*AI20/AI21,-1),0)</f>
        <v>0</v>
      </c>
      <c r="AO19" s="286"/>
      <c r="AP19" s="286"/>
      <c r="AQ19" s="286"/>
      <c r="AR19" s="286"/>
      <c r="AS19" s="286"/>
      <c r="AT19" s="286"/>
      <c r="AU19" s="286"/>
      <c r="AV19" s="16" t="s">
        <v>22</v>
      </c>
      <c r="AW19" s="178">
        <f>IFERROR(ROUNDDOWN(VLOOKUP($AP$6,$BJ$2:$BZ$4,11,0)*AI20/AI21,-1),0)</f>
        <v>0</v>
      </c>
      <c r="AX19" s="178"/>
      <c r="AY19" s="178"/>
      <c r="AZ19" s="178"/>
      <c r="BA19" s="178"/>
      <c r="BB19" s="178"/>
      <c r="BC19" s="178"/>
      <c r="BD19" s="178"/>
      <c r="BE19" s="13" t="s">
        <v>22</v>
      </c>
      <c r="BJ19" s="41"/>
      <c r="BK19" s="41"/>
      <c r="BL19" s="41"/>
      <c r="BM19" s="41"/>
      <c r="BN19" s="41"/>
      <c r="BO19" s="41"/>
      <c r="BP19" s="41"/>
      <c r="BQ19" s="23"/>
      <c r="BR19" s="23"/>
      <c r="BS19" s="23"/>
      <c r="BT19" s="23"/>
      <c r="BU19" s="23"/>
      <c r="BV19" s="23"/>
      <c r="BW19" s="23"/>
      <c r="BX19" s="23"/>
      <c r="BY19" s="23"/>
      <c r="BZ19" s="23"/>
      <c r="CA19" s="23"/>
      <c r="CB19" s="23"/>
      <c r="CC19" s="23"/>
      <c r="CD19" s="23"/>
      <c r="CE19" s="23"/>
      <c r="CF19" s="23"/>
      <c r="CG19" s="23"/>
    </row>
    <row r="20" spans="2:100" ht="13.5" customHeight="1">
      <c r="B20" s="188"/>
      <c r="C20" s="191"/>
      <c r="D20" s="345"/>
      <c r="E20" s="346"/>
      <c r="F20" s="346"/>
      <c r="G20" s="346"/>
      <c r="H20" s="346"/>
      <c r="I20" s="346"/>
      <c r="J20" s="347"/>
      <c r="K20" s="304"/>
      <c r="L20" s="285"/>
      <c r="M20" s="285"/>
      <c r="N20" s="285"/>
      <c r="O20" s="305"/>
      <c r="P20" s="188" t="s">
        <v>70</v>
      </c>
      <c r="Q20" s="189"/>
      <c r="R20" s="189"/>
      <c r="S20" s="189"/>
      <c r="T20" s="189"/>
      <c r="U20" s="296"/>
      <c r="V20" s="296"/>
      <c r="W20" s="296"/>
      <c r="X20" s="296"/>
      <c r="Y20" s="296"/>
      <c r="Z20" s="189" t="s">
        <v>42</v>
      </c>
      <c r="AA20" s="191"/>
      <c r="AB20" s="287" t="s">
        <v>85</v>
      </c>
      <c r="AC20" s="288"/>
      <c r="AD20" s="288"/>
      <c r="AE20" s="288"/>
      <c r="AF20" s="288"/>
      <c r="AG20" s="288"/>
      <c r="AH20" s="288"/>
      <c r="AI20" s="285"/>
      <c r="AJ20" s="285"/>
      <c r="AK20" s="285"/>
      <c r="AL20" s="285"/>
      <c r="AM20" s="45" t="s">
        <v>1</v>
      </c>
      <c r="AN20" s="180">
        <f>IFERROR(MIN(AN19,AW19)-HLOOKUP(BM20,BJ21:CS22,2,0),0)</f>
        <v>0</v>
      </c>
      <c r="AO20" s="181"/>
      <c r="AP20" s="181"/>
      <c r="AQ20" s="181"/>
      <c r="AR20" s="181"/>
      <c r="AS20" s="181"/>
      <c r="AT20" s="181"/>
      <c r="AU20" s="181"/>
      <c r="AV20" s="181"/>
      <c r="AW20" s="181"/>
      <c r="AX20" s="181"/>
      <c r="AY20" s="181"/>
      <c r="AZ20" s="181"/>
      <c r="BA20" s="181"/>
      <c r="BB20" s="181"/>
      <c r="BC20" s="181"/>
      <c r="BD20" s="181"/>
      <c r="BE20" s="14" t="s">
        <v>22</v>
      </c>
      <c r="BJ20" s="227" t="s">
        <v>123</v>
      </c>
      <c r="BK20" s="227"/>
      <c r="BL20" s="227"/>
      <c r="BM20" s="227" t="str">
        <f>AH19&amp;AJ19</f>
        <v>月</v>
      </c>
      <c r="BN20" s="227"/>
      <c r="BO20" s="227"/>
      <c r="BP20" s="276" t="e">
        <f>IF(VLOOKUP($AP$6,$BJ$2:$BZ$4,11,0)&lt;VLOOKUP(K19,$BJ$7:$BP$10,5,0),U21,COUNTIF(BJ22:CS22,VLOOKUP(K19,$BJ$7:$BP$10,5,0)))</f>
        <v>#N/A</v>
      </c>
      <c r="BQ20" s="277"/>
      <c r="BR20" s="278"/>
      <c r="BS20" s="176" t="s">
        <v>156</v>
      </c>
      <c r="BT20" s="176"/>
      <c r="BU20" s="176"/>
      <c r="BV20" s="176" t="e">
        <f>VLOOKUP(K19,$BJ$7:$BP$10,5,0)</f>
        <v>#N/A</v>
      </c>
      <c r="BW20" s="176"/>
      <c r="BX20" s="176"/>
      <c r="BY20" s="23"/>
      <c r="BZ20" s="23"/>
      <c r="CA20" s="23"/>
      <c r="CB20" s="23"/>
      <c r="CC20" s="23"/>
      <c r="CD20" s="23"/>
      <c r="CE20" s="23"/>
      <c r="CF20" s="23"/>
      <c r="CG20" s="23"/>
    </row>
    <row r="21" spans="2:100">
      <c r="B21" s="188"/>
      <c r="C21" s="191"/>
      <c r="D21" s="242"/>
      <c r="E21" s="243"/>
      <c r="F21" s="243"/>
      <c r="G21" s="243"/>
      <c r="H21" s="243"/>
      <c r="I21" s="243"/>
      <c r="J21" s="244"/>
      <c r="K21" s="306"/>
      <c r="L21" s="292"/>
      <c r="M21" s="292"/>
      <c r="N21" s="292"/>
      <c r="O21" s="307"/>
      <c r="P21" s="192" t="s">
        <v>66</v>
      </c>
      <c r="Q21" s="176"/>
      <c r="R21" s="176"/>
      <c r="S21" s="176"/>
      <c r="T21" s="176"/>
      <c r="U21" s="209" t="str">
        <f>IF(OR(V19="",AH19=""),"",IF(AND(V19&gt;=4,AH19&gt;=4),AH19-V19+1,IF(AND(V19&gt;=4,AH19&gt;0),AH19+13-V19,IF(V19&gt;0,1+AH19-V19,""))))</f>
        <v/>
      </c>
      <c r="V21" s="209"/>
      <c r="W21" s="209"/>
      <c r="X21" s="176" t="s">
        <v>67</v>
      </c>
      <c r="Y21" s="176"/>
      <c r="Z21" s="20" t="s">
        <v>71</v>
      </c>
      <c r="AA21" s="21"/>
      <c r="AB21" s="289" t="str">
        <f>IF(AH19="","",AH19)</f>
        <v/>
      </c>
      <c r="AC21" s="290"/>
      <c r="AD21" s="291" t="s">
        <v>135</v>
      </c>
      <c r="AE21" s="291"/>
      <c r="AF21" s="291"/>
      <c r="AG21" s="291"/>
      <c r="AH21" s="291"/>
      <c r="AI21" s="292"/>
      <c r="AJ21" s="292"/>
      <c r="AK21" s="292"/>
      <c r="AL21" s="292"/>
      <c r="AM21" s="21" t="s">
        <v>1</v>
      </c>
      <c r="AN21" s="356">
        <f>IF(U20=0,0,CT22)</f>
        <v>0</v>
      </c>
      <c r="AO21" s="277"/>
      <c r="AP21" s="277"/>
      <c r="AQ21" s="277"/>
      <c r="AR21" s="277"/>
      <c r="AS21" s="277"/>
      <c r="AT21" s="277"/>
      <c r="AU21" s="277"/>
      <c r="AV21" s="31" t="s">
        <v>22</v>
      </c>
      <c r="AW21" s="357">
        <f>IFERROR(IF(U21=1,IF(U20&gt;0,AW19,0),IF(AW19=0,ROUNDDOWN(VLOOKUP($AP$6,$BJ$2:$BZ$4,11,0)*U21,-1),ROUNDDOWN(VLOOKUP($AP$6,$BJ$2:$BZ$4,11,0)*(U21-1)+AW19,-1))),0)</f>
        <v>0</v>
      </c>
      <c r="AX21" s="358"/>
      <c r="AY21" s="358"/>
      <c r="AZ21" s="358"/>
      <c r="BA21" s="358"/>
      <c r="BB21" s="358"/>
      <c r="BC21" s="358"/>
      <c r="BD21" s="358"/>
      <c r="BE21" s="15" t="s">
        <v>22</v>
      </c>
      <c r="BJ21" s="273" t="s">
        <v>104</v>
      </c>
      <c r="BK21" s="273"/>
      <c r="BL21" s="273"/>
      <c r="BM21" s="273" t="s">
        <v>105</v>
      </c>
      <c r="BN21" s="273"/>
      <c r="BO21" s="273"/>
      <c r="BP21" s="273" t="s">
        <v>111</v>
      </c>
      <c r="BQ21" s="273"/>
      <c r="BR21" s="273"/>
      <c r="BS21" s="273" t="s">
        <v>109</v>
      </c>
      <c r="BT21" s="273"/>
      <c r="BU21" s="273"/>
      <c r="BV21" s="273" t="s">
        <v>117</v>
      </c>
      <c r="BW21" s="273"/>
      <c r="BX21" s="273"/>
      <c r="BY21" s="273" t="s">
        <v>118</v>
      </c>
      <c r="BZ21" s="273"/>
      <c r="CA21" s="273"/>
      <c r="CB21" s="273" t="s">
        <v>107</v>
      </c>
      <c r="CC21" s="273"/>
      <c r="CD21" s="273"/>
      <c r="CE21" s="273" t="s">
        <v>119</v>
      </c>
      <c r="CF21" s="273"/>
      <c r="CG21" s="273"/>
      <c r="CH21" s="273" t="s">
        <v>115</v>
      </c>
      <c r="CI21" s="273"/>
      <c r="CJ21" s="273"/>
      <c r="CK21" s="273" t="s">
        <v>120</v>
      </c>
      <c r="CL21" s="273"/>
      <c r="CM21" s="273"/>
      <c r="CN21" s="273" t="s">
        <v>121</v>
      </c>
      <c r="CO21" s="273"/>
      <c r="CP21" s="273"/>
      <c r="CQ21" s="273" t="s">
        <v>114</v>
      </c>
      <c r="CR21" s="273"/>
      <c r="CS21" s="273"/>
      <c r="CT21" s="273" t="s">
        <v>88</v>
      </c>
      <c r="CU21" s="273"/>
      <c r="CV21" s="273"/>
    </row>
    <row r="22" spans="2:100" ht="13.5" customHeight="1">
      <c r="B22" s="188"/>
      <c r="C22" s="191"/>
      <c r="D22" s="279" t="s">
        <v>158</v>
      </c>
      <c r="E22" s="280"/>
      <c r="F22" s="280"/>
      <c r="G22" s="280"/>
      <c r="H22" s="280"/>
      <c r="I22" s="281"/>
      <c r="J22" s="279" t="s">
        <v>104</v>
      </c>
      <c r="K22" s="341"/>
      <c r="L22" s="325"/>
      <c r="M22" s="325"/>
      <c r="N22" s="325"/>
      <c r="O22" s="323" t="s">
        <v>106</v>
      </c>
      <c r="P22" s="324"/>
      <c r="Q22" s="325"/>
      <c r="R22" s="325"/>
      <c r="S22" s="325"/>
      <c r="T22" s="323" t="s">
        <v>112</v>
      </c>
      <c r="U22" s="324"/>
      <c r="V22" s="325"/>
      <c r="W22" s="325"/>
      <c r="X22" s="325"/>
      <c r="Y22" s="348" t="s">
        <v>110</v>
      </c>
      <c r="Z22" s="341"/>
      <c r="AA22" s="325"/>
      <c r="AB22" s="325"/>
      <c r="AC22" s="325"/>
      <c r="AD22" s="323" t="s">
        <v>124</v>
      </c>
      <c r="AE22" s="324"/>
      <c r="AF22" s="325"/>
      <c r="AG22" s="325"/>
      <c r="AH22" s="325"/>
      <c r="AI22" s="323" t="s">
        <v>125</v>
      </c>
      <c r="AJ22" s="324"/>
      <c r="AK22" s="325"/>
      <c r="AL22" s="325"/>
      <c r="AM22" s="325"/>
      <c r="AN22" s="322">
        <f>IFERROR(MIN(AW21-AN21,ROUNDDOWN(U20*U21/12,-1)),0)</f>
        <v>0</v>
      </c>
      <c r="AO22" s="176"/>
      <c r="AP22" s="176"/>
      <c r="AQ22" s="176"/>
      <c r="AR22" s="176"/>
      <c r="AS22" s="176"/>
      <c r="AT22" s="176"/>
      <c r="AU22" s="176"/>
      <c r="AV22" s="176"/>
      <c r="AW22" s="176"/>
      <c r="AX22" s="176"/>
      <c r="AY22" s="176"/>
      <c r="AZ22" s="176"/>
      <c r="BA22" s="176"/>
      <c r="BB22" s="176"/>
      <c r="BC22" s="176"/>
      <c r="BD22" s="176"/>
      <c r="BE22" s="42" t="s">
        <v>22</v>
      </c>
      <c r="BJ22" s="274">
        <f>L22</f>
        <v>0</v>
      </c>
      <c r="BK22" s="275"/>
      <c r="BL22" s="275"/>
      <c r="BM22" s="274">
        <f>Q22</f>
        <v>0</v>
      </c>
      <c r="BN22" s="275"/>
      <c r="BO22" s="275"/>
      <c r="BP22" s="274">
        <f>V22</f>
        <v>0</v>
      </c>
      <c r="BQ22" s="275"/>
      <c r="BR22" s="275"/>
      <c r="BS22" s="274">
        <f>AA22</f>
        <v>0</v>
      </c>
      <c r="BT22" s="275"/>
      <c r="BU22" s="275"/>
      <c r="BV22" s="274">
        <f>AF22</f>
        <v>0</v>
      </c>
      <c r="BW22" s="275"/>
      <c r="BX22" s="275"/>
      <c r="BY22" s="274">
        <f>AK22</f>
        <v>0</v>
      </c>
      <c r="BZ22" s="275"/>
      <c r="CA22" s="275"/>
      <c r="CB22" s="274">
        <f>L23</f>
        <v>0</v>
      </c>
      <c r="CC22" s="275"/>
      <c r="CD22" s="275"/>
      <c r="CE22" s="274">
        <f>Q23</f>
        <v>0</v>
      </c>
      <c r="CF22" s="275"/>
      <c r="CG22" s="275"/>
      <c r="CH22" s="274">
        <f>V23</f>
        <v>0</v>
      </c>
      <c r="CI22" s="275"/>
      <c r="CJ22" s="275"/>
      <c r="CK22" s="274">
        <f>AA23</f>
        <v>0</v>
      </c>
      <c r="CL22" s="275"/>
      <c r="CM22" s="275"/>
      <c r="CN22" s="274">
        <f>AF23</f>
        <v>0</v>
      </c>
      <c r="CO22" s="275"/>
      <c r="CP22" s="275"/>
      <c r="CQ22" s="274">
        <f>AK23</f>
        <v>0</v>
      </c>
      <c r="CR22" s="275"/>
      <c r="CS22" s="275"/>
      <c r="CT22" s="274">
        <f>SUM(BJ22:CS22)</f>
        <v>0</v>
      </c>
      <c r="CU22" s="275"/>
      <c r="CV22" s="275"/>
    </row>
    <row r="23" spans="2:100" ht="13.5" customHeight="1">
      <c r="B23" s="192"/>
      <c r="C23" s="195"/>
      <c r="D23" s="282" t="s">
        <v>157</v>
      </c>
      <c r="E23" s="283"/>
      <c r="F23" s="283"/>
      <c r="G23" s="283" t="str">
        <f>請求書!$E$3</f>
        <v>加須市長</v>
      </c>
      <c r="H23" s="283"/>
      <c r="I23" s="284"/>
      <c r="J23" s="323" t="s">
        <v>108</v>
      </c>
      <c r="K23" s="324"/>
      <c r="L23" s="325"/>
      <c r="M23" s="325"/>
      <c r="N23" s="325"/>
      <c r="O23" s="328" t="s">
        <v>126</v>
      </c>
      <c r="P23" s="329"/>
      <c r="Q23" s="326"/>
      <c r="R23" s="326"/>
      <c r="S23" s="326"/>
      <c r="T23" s="323" t="s">
        <v>116</v>
      </c>
      <c r="U23" s="324"/>
      <c r="V23" s="326"/>
      <c r="W23" s="326"/>
      <c r="X23" s="326"/>
      <c r="Y23" s="323" t="s">
        <v>127</v>
      </c>
      <c r="Z23" s="324"/>
      <c r="AA23" s="326"/>
      <c r="AB23" s="326"/>
      <c r="AC23" s="326"/>
      <c r="AD23" s="323" t="s">
        <v>128</v>
      </c>
      <c r="AE23" s="324"/>
      <c r="AF23" s="326"/>
      <c r="AG23" s="326"/>
      <c r="AH23" s="327"/>
      <c r="AI23" s="328" t="s">
        <v>129</v>
      </c>
      <c r="AJ23" s="329"/>
      <c r="AK23" s="326"/>
      <c r="AL23" s="326"/>
      <c r="AM23" s="326"/>
      <c r="AN23" s="349">
        <f>AN22+AN20</f>
        <v>0</v>
      </c>
      <c r="AO23" s="350"/>
      <c r="AP23" s="350"/>
      <c r="AQ23" s="350"/>
      <c r="AR23" s="350"/>
      <c r="AS23" s="350"/>
      <c r="AT23" s="350"/>
      <c r="AU23" s="350"/>
      <c r="AV23" s="350"/>
      <c r="AW23" s="350"/>
      <c r="AX23" s="350"/>
      <c r="AY23" s="350"/>
      <c r="AZ23" s="350"/>
      <c r="BA23" s="350"/>
      <c r="BB23" s="350"/>
      <c r="BC23" s="350"/>
      <c r="BD23" s="350"/>
      <c r="BE23" s="43" t="s">
        <v>22</v>
      </c>
      <c r="BJ23" s="274">
        <f>IF(BJ21=BM20,IF(AN20=0,L22,BJ22+AN20),L22)</f>
        <v>0</v>
      </c>
      <c r="BK23" s="275"/>
      <c r="BL23" s="275"/>
      <c r="BM23" s="274">
        <f>IF(BM21=BM20,IF(AN20=0,Q22,BM22+AN20),Q22)</f>
        <v>0</v>
      </c>
      <c r="BN23" s="275"/>
      <c r="BO23" s="275"/>
      <c r="BP23" s="274">
        <f>IF(BP21=BM20,IF(AN20=0,V22,BP22+AN15AN15),V22)</f>
        <v>0</v>
      </c>
      <c r="BQ23" s="275"/>
      <c r="BR23" s="275"/>
      <c r="BS23" s="274">
        <f>IF(BS21=BM20,IF(AN20=0,AA22,BS22+AN20),AA22)</f>
        <v>0</v>
      </c>
      <c r="BT23" s="275"/>
      <c r="BU23" s="275"/>
      <c r="BV23" s="274">
        <f>IF(BV21=BM20,IF(AN20=0,AF22,BV22+AN20),AF22)</f>
        <v>0</v>
      </c>
      <c r="BW23" s="275"/>
      <c r="BX23" s="275"/>
      <c r="BY23" s="274">
        <f>IF(BY21=BM20,IF(AN20=0,AK22,BY22+AN20),AK22)</f>
        <v>0</v>
      </c>
      <c r="BZ23" s="275"/>
      <c r="CA23" s="275"/>
      <c r="CB23" s="274">
        <f>IF(CB21=BM20,IF(AN20=0,L23,CB22+AN20),L23)</f>
        <v>0</v>
      </c>
      <c r="CC23" s="275"/>
      <c r="CD23" s="275"/>
      <c r="CE23" s="274">
        <f>IF(CE21=BM20,IF(AN20=0,Q23,CE22+AN20),Q23)</f>
        <v>0</v>
      </c>
      <c r="CF23" s="275"/>
      <c r="CG23" s="275"/>
      <c r="CH23" s="274">
        <f>IF(CH21=BM20,IF(AN20=0,V23,CH22+AN20),V23)</f>
        <v>0</v>
      </c>
      <c r="CI23" s="275"/>
      <c r="CJ23" s="275"/>
      <c r="CK23" s="274">
        <f>IF(CK21=BM20,IF(AN20=0,AA23,CK22+AN20),AA23)</f>
        <v>0</v>
      </c>
      <c r="CL23" s="275"/>
      <c r="CM23" s="275"/>
      <c r="CN23" s="274">
        <f>IF(CN21=BM20,IF(AN20=0,AF23,CN22+AN20),AF23)</f>
        <v>0</v>
      </c>
      <c r="CO23" s="275"/>
      <c r="CP23" s="275"/>
      <c r="CQ23" s="274">
        <f>IF(CQ21=BM20,IF(AN20=0,AK23,CQ22+AN20),AK23)</f>
        <v>0</v>
      </c>
      <c r="CR23" s="275"/>
      <c r="CS23" s="275"/>
      <c r="CT23" s="274">
        <f>SUM(BJ23:CS23)</f>
        <v>0</v>
      </c>
      <c r="CU23" s="275"/>
      <c r="CV23" s="275"/>
    </row>
    <row r="24" spans="2:100">
      <c r="B24" s="207">
        <v>1</v>
      </c>
      <c r="C24" s="212"/>
      <c r="D24" s="342"/>
      <c r="E24" s="343"/>
      <c r="F24" s="343"/>
      <c r="G24" s="343"/>
      <c r="H24" s="343"/>
      <c r="I24" s="343"/>
      <c r="J24" s="344"/>
      <c r="K24" s="301"/>
      <c r="L24" s="302"/>
      <c r="M24" s="302"/>
      <c r="N24" s="302"/>
      <c r="O24" s="303"/>
      <c r="P24" s="207" t="s">
        <v>43</v>
      </c>
      <c r="Q24" s="208"/>
      <c r="R24" s="208"/>
      <c r="S24" s="285"/>
      <c r="T24" s="285"/>
      <c r="U24" s="9" t="s">
        <v>3</v>
      </c>
      <c r="V24" s="285"/>
      <c r="W24" s="285"/>
      <c r="X24" s="10" t="s">
        <v>39</v>
      </c>
      <c r="Y24" s="285"/>
      <c r="Z24" s="285"/>
      <c r="AA24" s="11" t="s">
        <v>40</v>
      </c>
      <c r="AB24" s="188" t="s">
        <v>84</v>
      </c>
      <c r="AC24" s="189"/>
      <c r="AD24" s="189"/>
      <c r="AE24" s="285"/>
      <c r="AF24" s="285"/>
      <c r="AG24" s="9" t="s">
        <v>3</v>
      </c>
      <c r="AH24" s="285"/>
      <c r="AI24" s="285"/>
      <c r="AJ24" s="10" t="s">
        <v>39</v>
      </c>
      <c r="AK24" s="285"/>
      <c r="AL24" s="285"/>
      <c r="AM24" s="54" t="s">
        <v>40</v>
      </c>
      <c r="AN24" s="286">
        <f>IFERROR(ROUNDDOWN(VLOOKUP(K24,$BJ$7:$BP$10,5,0)*AI25/AI26,-1),0)</f>
        <v>0</v>
      </c>
      <c r="AO24" s="286"/>
      <c r="AP24" s="286"/>
      <c r="AQ24" s="286"/>
      <c r="AR24" s="286"/>
      <c r="AS24" s="286"/>
      <c r="AT24" s="286"/>
      <c r="AU24" s="286"/>
      <c r="AV24" s="16" t="s">
        <v>22</v>
      </c>
      <c r="AW24" s="178">
        <f>IFERROR(ROUNDDOWN(VLOOKUP($AP$6,$BJ$2:$BZ$4,11,0)*AI25/AI26,-1),0)</f>
        <v>0</v>
      </c>
      <c r="AX24" s="178"/>
      <c r="AY24" s="178"/>
      <c r="AZ24" s="178"/>
      <c r="BA24" s="178"/>
      <c r="BB24" s="178"/>
      <c r="BC24" s="178"/>
      <c r="BD24" s="178"/>
      <c r="BE24" s="13" t="s">
        <v>22</v>
      </c>
      <c r="BJ24" s="41"/>
      <c r="BK24" s="41"/>
      <c r="BL24" s="41"/>
      <c r="BM24" s="41"/>
      <c r="BN24" s="41"/>
      <c r="BO24" s="41"/>
      <c r="BP24" s="41"/>
      <c r="BQ24" s="23"/>
      <c r="BR24" s="23"/>
      <c r="BS24" s="23"/>
      <c r="BT24" s="23"/>
      <c r="BU24" s="23"/>
      <c r="BV24" s="23"/>
      <c r="BW24" s="23"/>
      <c r="BX24" s="23"/>
      <c r="BY24" s="23"/>
      <c r="BZ24" s="23"/>
      <c r="CA24" s="23"/>
      <c r="CB24" s="23"/>
      <c r="CC24" s="23"/>
      <c r="CD24" s="23"/>
      <c r="CE24" s="23"/>
      <c r="CF24" s="23"/>
      <c r="CG24" s="23"/>
    </row>
    <row r="25" spans="2:100" ht="13.5" customHeight="1">
      <c r="B25" s="188"/>
      <c r="C25" s="191"/>
      <c r="D25" s="345"/>
      <c r="E25" s="346"/>
      <c r="F25" s="346"/>
      <c r="G25" s="346"/>
      <c r="H25" s="346"/>
      <c r="I25" s="346"/>
      <c r="J25" s="347"/>
      <c r="K25" s="304"/>
      <c r="L25" s="285"/>
      <c r="M25" s="285"/>
      <c r="N25" s="285"/>
      <c r="O25" s="305"/>
      <c r="P25" s="188" t="s">
        <v>70</v>
      </c>
      <c r="Q25" s="189"/>
      <c r="R25" s="189"/>
      <c r="S25" s="189"/>
      <c r="T25" s="189"/>
      <c r="U25" s="296"/>
      <c r="V25" s="296"/>
      <c r="W25" s="296"/>
      <c r="X25" s="296"/>
      <c r="Y25" s="296"/>
      <c r="Z25" s="189" t="s">
        <v>42</v>
      </c>
      <c r="AA25" s="191"/>
      <c r="AB25" s="287" t="s">
        <v>85</v>
      </c>
      <c r="AC25" s="288"/>
      <c r="AD25" s="288"/>
      <c r="AE25" s="288"/>
      <c r="AF25" s="288"/>
      <c r="AG25" s="288"/>
      <c r="AH25" s="288"/>
      <c r="AI25" s="285"/>
      <c r="AJ25" s="285"/>
      <c r="AK25" s="285"/>
      <c r="AL25" s="285"/>
      <c r="AM25" s="45" t="s">
        <v>1</v>
      </c>
      <c r="AN25" s="180">
        <f>IFERROR(MIN(AN24,AW24)-HLOOKUP(BM25,BJ26:CS27,2,0),0)</f>
        <v>0</v>
      </c>
      <c r="AO25" s="181"/>
      <c r="AP25" s="181"/>
      <c r="AQ25" s="181"/>
      <c r="AR25" s="181"/>
      <c r="AS25" s="181"/>
      <c r="AT25" s="181"/>
      <c r="AU25" s="181"/>
      <c r="AV25" s="181"/>
      <c r="AW25" s="181"/>
      <c r="AX25" s="181"/>
      <c r="AY25" s="181"/>
      <c r="AZ25" s="181"/>
      <c r="BA25" s="181"/>
      <c r="BB25" s="181"/>
      <c r="BC25" s="181"/>
      <c r="BD25" s="181"/>
      <c r="BE25" s="14" t="s">
        <v>22</v>
      </c>
      <c r="BJ25" s="227" t="s">
        <v>123</v>
      </c>
      <c r="BK25" s="227"/>
      <c r="BL25" s="227"/>
      <c r="BM25" s="227" t="str">
        <f>AH24&amp;AJ24</f>
        <v>月</v>
      </c>
      <c r="BN25" s="227"/>
      <c r="BO25" s="227"/>
      <c r="BP25" s="276" t="e">
        <f>IF(VLOOKUP($AP$6,$BJ$2:$BZ$4,11,0)&lt;VLOOKUP(K24,$BJ$7:$BP$10,5,0),U26,COUNTIF(BJ27:CS27,VLOOKUP(K24,$BJ$7:$BP$10,5,0)))</f>
        <v>#N/A</v>
      </c>
      <c r="BQ25" s="277"/>
      <c r="BR25" s="278"/>
      <c r="BS25" s="176" t="s">
        <v>156</v>
      </c>
      <c r="BT25" s="176"/>
      <c r="BU25" s="176"/>
      <c r="BV25" s="176" t="e">
        <f>VLOOKUP(K24,$BJ$7:$BP$10,5,0)</f>
        <v>#N/A</v>
      </c>
      <c r="BW25" s="176"/>
      <c r="BX25" s="176"/>
      <c r="BY25" s="23"/>
      <c r="BZ25" s="23"/>
      <c r="CA25" s="23"/>
      <c r="CB25" s="23"/>
      <c r="CC25" s="23"/>
      <c r="CD25" s="23"/>
      <c r="CE25" s="23"/>
      <c r="CF25" s="23"/>
      <c r="CG25" s="23"/>
    </row>
    <row r="26" spans="2:100">
      <c r="B26" s="188"/>
      <c r="C26" s="191"/>
      <c r="D26" s="242"/>
      <c r="E26" s="243"/>
      <c r="F26" s="243"/>
      <c r="G26" s="243"/>
      <c r="H26" s="243"/>
      <c r="I26" s="243"/>
      <c r="J26" s="244"/>
      <c r="K26" s="306"/>
      <c r="L26" s="292"/>
      <c r="M26" s="292"/>
      <c r="N26" s="292"/>
      <c r="O26" s="307"/>
      <c r="P26" s="192" t="s">
        <v>66</v>
      </c>
      <c r="Q26" s="176"/>
      <c r="R26" s="176"/>
      <c r="S26" s="176"/>
      <c r="T26" s="176"/>
      <c r="U26" s="209" t="str">
        <f>IF(OR(V24="",AH24=""),"",IF(AND(V24&gt;=4,AH24&gt;=4),AH24-V24+1,IF(AND(V24&gt;=4,AH24&gt;0),AH24+13-V24,IF(V24&gt;0,1+AH24-V24,""))))</f>
        <v/>
      </c>
      <c r="V26" s="209"/>
      <c r="W26" s="209"/>
      <c r="X26" s="176" t="s">
        <v>67</v>
      </c>
      <c r="Y26" s="176"/>
      <c r="Z26" s="20" t="s">
        <v>71</v>
      </c>
      <c r="AA26" s="21"/>
      <c r="AB26" s="289" t="str">
        <f>IF(AH24="","",AH24)</f>
        <v/>
      </c>
      <c r="AC26" s="290"/>
      <c r="AD26" s="291" t="s">
        <v>135</v>
      </c>
      <c r="AE26" s="291"/>
      <c r="AF26" s="291"/>
      <c r="AG26" s="291"/>
      <c r="AH26" s="291"/>
      <c r="AI26" s="292"/>
      <c r="AJ26" s="292"/>
      <c r="AK26" s="292"/>
      <c r="AL26" s="292"/>
      <c r="AM26" s="21" t="s">
        <v>1</v>
      </c>
      <c r="AN26" s="356">
        <f>IF(U25=0,0,CT27)</f>
        <v>0</v>
      </c>
      <c r="AO26" s="277"/>
      <c r="AP26" s="277"/>
      <c r="AQ26" s="277"/>
      <c r="AR26" s="277"/>
      <c r="AS26" s="277"/>
      <c r="AT26" s="277"/>
      <c r="AU26" s="277"/>
      <c r="AV26" s="31" t="s">
        <v>22</v>
      </c>
      <c r="AW26" s="357">
        <f>IFERROR(IF(U26=1,IF(U25&gt;0,AW24,0),IF(AW24=0,ROUNDDOWN(VLOOKUP($AP$6,$BJ$2:$BZ$4,11,0)*U26,-1),ROUNDDOWN(VLOOKUP($AP$6,$BJ$2:$BZ$4,11,0)*(U26-1)+AW24,-1))),0)</f>
        <v>0</v>
      </c>
      <c r="AX26" s="358"/>
      <c r="AY26" s="358"/>
      <c r="AZ26" s="358"/>
      <c r="BA26" s="358"/>
      <c r="BB26" s="358"/>
      <c r="BC26" s="358"/>
      <c r="BD26" s="358"/>
      <c r="BE26" s="15" t="s">
        <v>22</v>
      </c>
      <c r="BJ26" s="273" t="s">
        <v>104</v>
      </c>
      <c r="BK26" s="273"/>
      <c r="BL26" s="273"/>
      <c r="BM26" s="273" t="s">
        <v>105</v>
      </c>
      <c r="BN26" s="273"/>
      <c r="BO26" s="273"/>
      <c r="BP26" s="273" t="s">
        <v>111</v>
      </c>
      <c r="BQ26" s="273"/>
      <c r="BR26" s="273"/>
      <c r="BS26" s="273" t="s">
        <v>109</v>
      </c>
      <c r="BT26" s="273"/>
      <c r="BU26" s="273"/>
      <c r="BV26" s="273" t="s">
        <v>117</v>
      </c>
      <c r="BW26" s="273"/>
      <c r="BX26" s="273"/>
      <c r="BY26" s="273" t="s">
        <v>118</v>
      </c>
      <c r="BZ26" s="273"/>
      <c r="CA26" s="273"/>
      <c r="CB26" s="273" t="s">
        <v>107</v>
      </c>
      <c r="CC26" s="273"/>
      <c r="CD26" s="273"/>
      <c r="CE26" s="273" t="s">
        <v>119</v>
      </c>
      <c r="CF26" s="273"/>
      <c r="CG26" s="273"/>
      <c r="CH26" s="273" t="s">
        <v>115</v>
      </c>
      <c r="CI26" s="273"/>
      <c r="CJ26" s="273"/>
      <c r="CK26" s="273" t="s">
        <v>120</v>
      </c>
      <c r="CL26" s="273"/>
      <c r="CM26" s="273"/>
      <c r="CN26" s="273" t="s">
        <v>121</v>
      </c>
      <c r="CO26" s="273"/>
      <c r="CP26" s="273"/>
      <c r="CQ26" s="273" t="s">
        <v>114</v>
      </c>
      <c r="CR26" s="273"/>
      <c r="CS26" s="273"/>
      <c r="CT26" s="273" t="s">
        <v>88</v>
      </c>
      <c r="CU26" s="273"/>
      <c r="CV26" s="273"/>
    </row>
    <row r="27" spans="2:100" ht="13.5" customHeight="1">
      <c r="B27" s="188"/>
      <c r="C27" s="191"/>
      <c r="D27" s="279" t="s">
        <v>158</v>
      </c>
      <c r="E27" s="280"/>
      <c r="F27" s="280"/>
      <c r="G27" s="280"/>
      <c r="H27" s="280"/>
      <c r="I27" s="281"/>
      <c r="J27" s="279" t="s">
        <v>104</v>
      </c>
      <c r="K27" s="341"/>
      <c r="L27" s="325"/>
      <c r="M27" s="325"/>
      <c r="N27" s="325"/>
      <c r="O27" s="323" t="s">
        <v>106</v>
      </c>
      <c r="P27" s="324"/>
      <c r="Q27" s="325"/>
      <c r="R27" s="325"/>
      <c r="S27" s="325"/>
      <c r="T27" s="323" t="s">
        <v>112</v>
      </c>
      <c r="U27" s="324"/>
      <c r="V27" s="325"/>
      <c r="W27" s="325"/>
      <c r="X27" s="325"/>
      <c r="Y27" s="348" t="s">
        <v>110</v>
      </c>
      <c r="Z27" s="341"/>
      <c r="AA27" s="325"/>
      <c r="AB27" s="325"/>
      <c r="AC27" s="325"/>
      <c r="AD27" s="323" t="s">
        <v>124</v>
      </c>
      <c r="AE27" s="324"/>
      <c r="AF27" s="325"/>
      <c r="AG27" s="325"/>
      <c r="AH27" s="325"/>
      <c r="AI27" s="323" t="s">
        <v>125</v>
      </c>
      <c r="AJ27" s="324"/>
      <c r="AK27" s="325"/>
      <c r="AL27" s="325"/>
      <c r="AM27" s="325"/>
      <c r="AN27" s="322">
        <f>IFERROR(MIN(AW26-AN26,ROUNDDOWN(U25*U26/12,-1)),0)</f>
        <v>0</v>
      </c>
      <c r="AO27" s="176"/>
      <c r="AP27" s="176"/>
      <c r="AQ27" s="176"/>
      <c r="AR27" s="176"/>
      <c r="AS27" s="176"/>
      <c r="AT27" s="176"/>
      <c r="AU27" s="176"/>
      <c r="AV27" s="176"/>
      <c r="AW27" s="176"/>
      <c r="AX27" s="176"/>
      <c r="AY27" s="176"/>
      <c r="AZ27" s="176"/>
      <c r="BA27" s="176"/>
      <c r="BB27" s="176"/>
      <c r="BC27" s="176"/>
      <c r="BD27" s="176"/>
      <c r="BE27" s="42" t="s">
        <v>22</v>
      </c>
      <c r="BJ27" s="274">
        <f>L27</f>
        <v>0</v>
      </c>
      <c r="BK27" s="275"/>
      <c r="BL27" s="275"/>
      <c r="BM27" s="274">
        <f>Q27</f>
        <v>0</v>
      </c>
      <c r="BN27" s="275"/>
      <c r="BO27" s="275"/>
      <c r="BP27" s="274">
        <f>V27</f>
        <v>0</v>
      </c>
      <c r="BQ27" s="275"/>
      <c r="BR27" s="275"/>
      <c r="BS27" s="274">
        <f>AA27</f>
        <v>0</v>
      </c>
      <c r="BT27" s="275"/>
      <c r="BU27" s="275"/>
      <c r="BV27" s="274">
        <f>AF27</f>
        <v>0</v>
      </c>
      <c r="BW27" s="275"/>
      <c r="BX27" s="275"/>
      <c r="BY27" s="274">
        <f>AK27</f>
        <v>0</v>
      </c>
      <c r="BZ27" s="275"/>
      <c r="CA27" s="275"/>
      <c r="CB27" s="274">
        <f>L28</f>
        <v>0</v>
      </c>
      <c r="CC27" s="275"/>
      <c r="CD27" s="275"/>
      <c r="CE27" s="274">
        <f>Q28</f>
        <v>0</v>
      </c>
      <c r="CF27" s="275"/>
      <c r="CG27" s="275"/>
      <c r="CH27" s="274">
        <f>V28</f>
        <v>0</v>
      </c>
      <c r="CI27" s="275"/>
      <c r="CJ27" s="275"/>
      <c r="CK27" s="274">
        <f>AA28</f>
        <v>0</v>
      </c>
      <c r="CL27" s="275"/>
      <c r="CM27" s="275"/>
      <c r="CN27" s="274">
        <f>AF28</f>
        <v>0</v>
      </c>
      <c r="CO27" s="275"/>
      <c r="CP27" s="275"/>
      <c r="CQ27" s="274">
        <f>AK28</f>
        <v>0</v>
      </c>
      <c r="CR27" s="275"/>
      <c r="CS27" s="275"/>
      <c r="CT27" s="274">
        <f>SUM(BJ27:CS27)</f>
        <v>0</v>
      </c>
      <c r="CU27" s="275"/>
      <c r="CV27" s="275"/>
    </row>
    <row r="28" spans="2:100" ht="13.5" customHeight="1">
      <c r="B28" s="192"/>
      <c r="C28" s="195"/>
      <c r="D28" s="282" t="s">
        <v>157</v>
      </c>
      <c r="E28" s="283"/>
      <c r="F28" s="283"/>
      <c r="G28" s="283" t="str">
        <f>請求書!$E$3</f>
        <v>加須市長</v>
      </c>
      <c r="H28" s="283"/>
      <c r="I28" s="284"/>
      <c r="J28" s="323" t="s">
        <v>108</v>
      </c>
      <c r="K28" s="324"/>
      <c r="L28" s="325"/>
      <c r="M28" s="325"/>
      <c r="N28" s="325"/>
      <c r="O28" s="328" t="s">
        <v>126</v>
      </c>
      <c r="P28" s="329"/>
      <c r="Q28" s="326"/>
      <c r="R28" s="326"/>
      <c r="S28" s="326"/>
      <c r="T28" s="323" t="s">
        <v>116</v>
      </c>
      <c r="U28" s="324"/>
      <c r="V28" s="326"/>
      <c r="W28" s="326"/>
      <c r="X28" s="326"/>
      <c r="Y28" s="323" t="s">
        <v>127</v>
      </c>
      <c r="Z28" s="324"/>
      <c r="AA28" s="326"/>
      <c r="AB28" s="326"/>
      <c r="AC28" s="326"/>
      <c r="AD28" s="323" t="s">
        <v>128</v>
      </c>
      <c r="AE28" s="324"/>
      <c r="AF28" s="326"/>
      <c r="AG28" s="326"/>
      <c r="AH28" s="327"/>
      <c r="AI28" s="328" t="s">
        <v>129</v>
      </c>
      <c r="AJ28" s="329"/>
      <c r="AK28" s="326"/>
      <c r="AL28" s="326"/>
      <c r="AM28" s="326"/>
      <c r="AN28" s="349">
        <f>AN27+AN25</f>
        <v>0</v>
      </c>
      <c r="AO28" s="350"/>
      <c r="AP28" s="350"/>
      <c r="AQ28" s="350"/>
      <c r="AR28" s="350"/>
      <c r="AS28" s="350"/>
      <c r="AT28" s="350"/>
      <c r="AU28" s="350"/>
      <c r="AV28" s="350"/>
      <c r="AW28" s="350"/>
      <c r="AX28" s="350"/>
      <c r="AY28" s="350"/>
      <c r="AZ28" s="350"/>
      <c r="BA28" s="350"/>
      <c r="BB28" s="350"/>
      <c r="BC28" s="350"/>
      <c r="BD28" s="350"/>
      <c r="BE28" s="43" t="s">
        <v>22</v>
      </c>
      <c r="BJ28" s="274">
        <f>IF(BJ26=BM25,IF(AN25=0,L27,BJ27+AN25),L27)</f>
        <v>0</v>
      </c>
      <c r="BK28" s="275"/>
      <c r="BL28" s="275"/>
      <c r="BM28" s="274">
        <f>IF(BM26=BM25,IF(AN25=0,Q27,BM27+AN25),Q27)</f>
        <v>0</v>
      </c>
      <c r="BN28" s="275"/>
      <c r="BO28" s="275"/>
      <c r="BP28" s="274">
        <f>IF(BP26=BM25,IF(AN25=0,V27,BP27+AN15AN15),V27)</f>
        <v>0</v>
      </c>
      <c r="BQ28" s="275"/>
      <c r="BR28" s="275"/>
      <c r="BS28" s="274">
        <f>IF(BS26=BM25,IF(AN25=0,AA27,BS27+AN25),AA27)</f>
        <v>0</v>
      </c>
      <c r="BT28" s="275"/>
      <c r="BU28" s="275"/>
      <c r="BV28" s="274">
        <f>IF(BV26=BM25,IF(AN25=0,AF27,BV27+AN25),AF27)</f>
        <v>0</v>
      </c>
      <c r="BW28" s="275"/>
      <c r="BX28" s="275"/>
      <c r="BY28" s="274">
        <f>IF(BY26=BM25,IF(AN25=0,AK27,BY27+AN25),AK27)</f>
        <v>0</v>
      </c>
      <c r="BZ28" s="275"/>
      <c r="CA28" s="275"/>
      <c r="CB28" s="274">
        <f>IF(CB26=BM25,IF(AN25=0,L28,CB27+AN25),L28)</f>
        <v>0</v>
      </c>
      <c r="CC28" s="275"/>
      <c r="CD28" s="275"/>
      <c r="CE28" s="274">
        <f>IF(CE26=BM25,IF(AN25=0,Q28,CE27+AN25),Q28)</f>
        <v>0</v>
      </c>
      <c r="CF28" s="275"/>
      <c r="CG28" s="275"/>
      <c r="CH28" s="274">
        <f>IF(CH26=BM25,IF(AN25=0,V28,CH27+AN25),V28)</f>
        <v>0</v>
      </c>
      <c r="CI28" s="275"/>
      <c r="CJ28" s="275"/>
      <c r="CK28" s="274">
        <f>IF(CK26=BM25,IF(AN25=0,AA28,CK27+AN25),AA28)</f>
        <v>0</v>
      </c>
      <c r="CL28" s="275"/>
      <c r="CM28" s="275"/>
      <c r="CN28" s="274">
        <f>IF(CN26=BM25,IF(AN25=0,AF28,CN27+AN25),AF28)</f>
        <v>0</v>
      </c>
      <c r="CO28" s="275"/>
      <c r="CP28" s="275"/>
      <c r="CQ28" s="274">
        <f>IF(CQ26=BM25,IF(AN25=0,AK28,CQ27+AN25),AK28)</f>
        <v>0</v>
      </c>
      <c r="CR28" s="275"/>
      <c r="CS28" s="275"/>
      <c r="CT28" s="274">
        <f>SUM(BJ28:CS28)</f>
        <v>0</v>
      </c>
      <c r="CU28" s="275"/>
      <c r="CV28" s="275"/>
    </row>
    <row r="29" spans="2:100">
      <c r="B29" s="207">
        <v>1</v>
      </c>
      <c r="C29" s="212"/>
      <c r="D29" s="342"/>
      <c r="E29" s="343"/>
      <c r="F29" s="343"/>
      <c r="G29" s="343"/>
      <c r="H29" s="343"/>
      <c r="I29" s="343"/>
      <c r="J29" s="344"/>
      <c r="K29" s="301"/>
      <c r="L29" s="302"/>
      <c r="M29" s="302"/>
      <c r="N29" s="302"/>
      <c r="O29" s="303"/>
      <c r="P29" s="207" t="s">
        <v>43</v>
      </c>
      <c r="Q29" s="208"/>
      <c r="R29" s="208"/>
      <c r="S29" s="285"/>
      <c r="T29" s="285"/>
      <c r="U29" s="9" t="s">
        <v>3</v>
      </c>
      <c r="V29" s="285"/>
      <c r="W29" s="285"/>
      <c r="X29" s="10" t="s">
        <v>39</v>
      </c>
      <c r="Y29" s="285"/>
      <c r="Z29" s="285"/>
      <c r="AA29" s="11" t="s">
        <v>40</v>
      </c>
      <c r="AB29" s="188" t="s">
        <v>84</v>
      </c>
      <c r="AC29" s="189"/>
      <c r="AD29" s="189"/>
      <c r="AE29" s="285"/>
      <c r="AF29" s="285"/>
      <c r="AG29" s="9" t="s">
        <v>3</v>
      </c>
      <c r="AH29" s="285"/>
      <c r="AI29" s="285"/>
      <c r="AJ29" s="10" t="s">
        <v>39</v>
      </c>
      <c r="AK29" s="285"/>
      <c r="AL29" s="285"/>
      <c r="AM29" s="54" t="s">
        <v>40</v>
      </c>
      <c r="AN29" s="286">
        <f>IFERROR(ROUNDDOWN(VLOOKUP(K29,$BJ$7:$BP$10,5,0)*AI30/AI31,-1),0)</f>
        <v>0</v>
      </c>
      <c r="AO29" s="286"/>
      <c r="AP29" s="286"/>
      <c r="AQ29" s="286"/>
      <c r="AR29" s="286"/>
      <c r="AS29" s="286"/>
      <c r="AT29" s="286"/>
      <c r="AU29" s="286"/>
      <c r="AV29" s="16" t="s">
        <v>22</v>
      </c>
      <c r="AW29" s="178">
        <f>IFERROR(ROUNDDOWN(VLOOKUP($AP$6,$BJ$2:$BZ$4,11,0)*AI30/AI31,-1),0)</f>
        <v>0</v>
      </c>
      <c r="AX29" s="178"/>
      <c r="AY29" s="178"/>
      <c r="AZ29" s="178"/>
      <c r="BA29" s="178"/>
      <c r="BB29" s="178"/>
      <c r="BC29" s="178"/>
      <c r="BD29" s="178"/>
      <c r="BE29" s="13" t="s">
        <v>22</v>
      </c>
      <c r="BJ29" s="41"/>
      <c r="BK29" s="41"/>
      <c r="BL29" s="41"/>
      <c r="BM29" s="41"/>
      <c r="BN29" s="41"/>
      <c r="BO29" s="41"/>
      <c r="BP29" s="41"/>
      <c r="BQ29" s="23"/>
      <c r="BR29" s="23"/>
      <c r="BS29" s="23"/>
      <c r="BT29" s="23"/>
      <c r="BU29" s="23"/>
      <c r="BV29" s="23"/>
      <c r="BW29" s="23"/>
      <c r="BX29" s="23"/>
      <c r="BY29" s="23"/>
      <c r="BZ29" s="23"/>
      <c r="CA29" s="23"/>
      <c r="CB29" s="23"/>
      <c r="CC29" s="23"/>
      <c r="CD29" s="23"/>
      <c r="CE29" s="23"/>
      <c r="CF29" s="23"/>
      <c r="CG29" s="23"/>
    </row>
    <row r="30" spans="2:100" ht="13.5" customHeight="1">
      <c r="B30" s="188"/>
      <c r="C30" s="191"/>
      <c r="D30" s="345"/>
      <c r="E30" s="346"/>
      <c r="F30" s="346"/>
      <c r="G30" s="346"/>
      <c r="H30" s="346"/>
      <c r="I30" s="346"/>
      <c r="J30" s="347"/>
      <c r="K30" s="304"/>
      <c r="L30" s="285"/>
      <c r="M30" s="285"/>
      <c r="N30" s="285"/>
      <c r="O30" s="305"/>
      <c r="P30" s="188" t="s">
        <v>70</v>
      </c>
      <c r="Q30" s="189"/>
      <c r="R30" s="189"/>
      <c r="S30" s="189"/>
      <c r="T30" s="189"/>
      <c r="U30" s="296"/>
      <c r="V30" s="296"/>
      <c r="W30" s="296"/>
      <c r="X30" s="296"/>
      <c r="Y30" s="296"/>
      <c r="Z30" s="189" t="s">
        <v>42</v>
      </c>
      <c r="AA30" s="191"/>
      <c r="AB30" s="287" t="s">
        <v>85</v>
      </c>
      <c r="AC30" s="288"/>
      <c r="AD30" s="288"/>
      <c r="AE30" s="288"/>
      <c r="AF30" s="288"/>
      <c r="AG30" s="288"/>
      <c r="AH30" s="288"/>
      <c r="AI30" s="285"/>
      <c r="AJ30" s="285"/>
      <c r="AK30" s="285"/>
      <c r="AL30" s="285"/>
      <c r="AM30" s="45" t="s">
        <v>1</v>
      </c>
      <c r="AN30" s="180">
        <f>IFERROR(MIN(AN29,AW29)-HLOOKUP(BM30,BJ31:CS32,2,0),0)</f>
        <v>0</v>
      </c>
      <c r="AO30" s="181"/>
      <c r="AP30" s="181"/>
      <c r="AQ30" s="181"/>
      <c r="AR30" s="181"/>
      <c r="AS30" s="181"/>
      <c r="AT30" s="181"/>
      <c r="AU30" s="181"/>
      <c r="AV30" s="181"/>
      <c r="AW30" s="181"/>
      <c r="AX30" s="181"/>
      <c r="AY30" s="181"/>
      <c r="AZ30" s="181"/>
      <c r="BA30" s="181"/>
      <c r="BB30" s="181"/>
      <c r="BC30" s="181"/>
      <c r="BD30" s="181"/>
      <c r="BE30" s="14" t="s">
        <v>22</v>
      </c>
      <c r="BJ30" s="227" t="s">
        <v>123</v>
      </c>
      <c r="BK30" s="227"/>
      <c r="BL30" s="227"/>
      <c r="BM30" s="227" t="str">
        <f>AH29&amp;AJ29</f>
        <v>月</v>
      </c>
      <c r="BN30" s="227"/>
      <c r="BO30" s="227"/>
      <c r="BP30" s="276" t="e">
        <f>IF(VLOOKUP($AP$6,$BJ$2:$BZ$4,11,0)&lt;VLOOKUP(K29,$BJ$7:$BP$10,5,0),U31,COUNTIF(BJ32:CS32,VLOOKUP(K29,$BJ$7:$BP$10,5,0)))</f>
        <v>#N/A</v>
      </c>
      <c r="BQ30" s="277"/>
      <c r="BR30" s="278"/>
      <c r="BS30" s="176" t="s">
        <v>156</v>
      </c>
      <c r="BT30" s="176"/>
      <c r="BU30" s="176"/>
      <c r="BV30" s="176" t="e">
        <f>VLOOKUP(K29,$BJ$7:$BP$10,5,0)</f>
        <v>#N/A</v>
      </c>
      <c r="BW30" s="176"/>
      <c r="BX30" s="176"/>
      <c r="BY30" s="23"/>
      <c r="BZ30" s="23"/>
      <c r="CA30" s="23"/>
      <c r="CB30" s="23"/>
      <c r="CC30" s="23"/>
      <c r="CD30" s="23"/>
      <c r="CE30" s="23"/>
      <c r="CF30" s="23"/>
      <c r="CG30" s="23"/>
    </row>
    <row r="31" spans="2:100">
      <c r="B31" s="188"/>
      <c r="C31" s="191"/>
      <c r="D31" s="242"/>
      <c r="E31" s="243"/>
      <c r="F31" s="243"/>
      <c r="G31" s="243"/>
      <c r="H31" s="243"/>
      <c r="I31" s="243"/>
      <c r="J31" s="244"/>
      <c r="K31" s="306"/>
      <c r="L31" s="292"/>
      <c r="M31" s="292"/>
      <c r="N31" s="292"/>
      <c r="O31" s="307"/>
      <c r="P31" s="192" t="s">
        <v>66</v>
      </c>
      <c r="Q31" s="176"/>
      <c r="R31" s="176"/>
      <c r="S31" s="176"/>
      <c r="T31" s="176"/>
      <c r="U31" s="209" t="str">
        <f>IF(OR(V29="",AH29=""),"",IF(AND(V29&gt;=4,AH29&gt;=4),AH29-V29+1,IF(AND(V29&gt;=4,AH29&gt;0),AH29+13-V29,IF(V29&gt;0,1+AH29-V29,""))))</f>
        <v/>
      </c>
      <c r="V31" s="209"/>
      <c r="W31" s="209"/>
      <c r="X31" s="176" t="s">
        <v>67</v>
      </c>
      <c r="Y31" s="176"/>
      <c r="Z31" s="20" t="s">
        <v>71</v>
      </c>
      <c r="AA31" s="21"/>
      <c r="AB31" s="289" t="str">
        <f>IF(AH29="","",AH29)</f>
        <v/>
      </c>
      <c r="AC31" s="290"/>
      <c r="AD31" s="291" t="s">
        <v>135</v>
      </c>
      <c r="AE31" s="291"/>
      <c r="AF31" s="291"/>
      <c r="AG31" s="291"/>
      <c r="AH31" s="291"/>
      <c r="AI31" s="292"/>
      <c r="AJ31" s="292"/>
      <c r="AK31" s="292"/>
      <c r="AL31" s="292"/>
      <c r="AM31" s="21" t="s">
        <v>1</v>
      </c>
      <c r="AN31" s="356">
        <f>IF(U30=0,0,CT32)</f>
        <v>0</v>
      </c>
      <c r="AO31" s="277"/>
      <c r="AP31" s="277"/>
      <c r="AQ31" s="277"/>
      <c r="AR31" s="277"/>
      <c r="AS31" s="277"/>
      <c r="AT31" s="277"/>
      <c r="AU31" s="277"/>
      <c r="AV31" s="31" t="s">
        <v>22</v>
      </c>
      <c r="AW31" s="357">
        <f>IFERROR(IF(U31=1,IF(U30&gt;0,AW29,0),IF(AW29=0,ROUNDDOWN(VLOOKUP($AP$6,$BJ$2:$BZ$4,11,0)*U31,-1),ROUNDDOWN(VLOOKUP($AP$6,$BJ$2:$BZ$4,11,0)*(U31-1)+AW29,-1))),0)</f>
        <v>0</v>
      </c>
      <c r="AX31" s="358"/>
      <c r="AY31" s="358"/>
      <c r="AZ31" s="358"/>
      <c r="BA31" s="358"/>
      <c r="BB31" s="358"/>
      <c r="BC31" s="358"/>
      <c r="BD31" s="358"/>
      <c r="BE31" s="15" t="s">
        <v>22</v>
      </c>
      <c r="BJ31" s="273" t="s">
        <v>104</v>
      </c>
      <c r="BK31" s="273"/>
      <c r="BL31" s="273"/>
      <c r="BM31" s="273" t="s">
        <v>105</v>
      </c>
      <c r="BN31" s="273"/>
      <c r="BO31" s="273"/>
      <c r="BP31" s="273" t="s">
        <v>111</v>
      </c>
      <c r="BQ31" s="273"/>
      <c r="BR31" s="273"/>
      <c r="BS31" s="273" t="s">
        <v>109</v>
      </c>
      <c r="BT31" s="273"/>
      <c r="BU31" s="273"/>
      <c r="BV31" s="273" t="s">
        <v>117</v>
      </c>
      <c r="BW31" s="273"/>
      <c r="BX31" s="273"/>
      <c r="BY31" s="273" t="s">
        <v>118</v>
      </c>
      <c r="BZ31" s="273"/>
      <c r="CA31" s="273"/>
      <c r="CB31" s="273" t="s">
        <v>107</v>
      </c>
      <c r="CC31" s="273"/>
      <c r="CD31" s="273"/>
      <c r="CE31" s="273" t="s">
        <v>119</v>
      </c>
      <c r="CF31" s="273"/>
      <c r="CG31" s="273"/>
      <c r="CH31" s="273" t="s">
        <v>115</v>
      </c>
      <c r="CI31" s="273"/>
      <c r="CJ31" s="273"/>
      <c r="CK31" s="273" t="s">
        <v>120</v>
      </c>
      <c r="CL31" s="273"/>
      <c r="CM31" s="273"/>
      <c r="CN31" s="273" t="s">
        <v>121</v>
      </c>
      <c r="CO31" s="273"/>
      <c r="CP31" s="273"/>
      <c r="CQ31" s="273" t="s">
        <v>114</v>
      </c>
      <c r="CR31" s="273"/>
      <c r="CS31" s="273"/>
      <c r="CT31" s="273" t="s">
        <v>88</v>
      </c>
      <c r="CU31" s="273"/>
      <c r="CV31" s="273"/>
    </row>
    <row r="32" spans="2:100" ht="13.5" customHeight="1">
      <c r="B32" s="188"/>
      <c r="C32" s="191"/>
      <c r="D32" s="279" t="s">
        <v>158</v>
      </c>
      <c r="E32" s="280"/>
      <c r="F32" s="280"/>
      <c r="G32" s="280"/>
      <c r="H32" s="280"/>
      <c r="I32" s="281"/>
      <c r="J32" s="279" t="s">
        <v>104</v>
      </c>
      <c r="K32" s="341"/>
      <c r="L32" s="325"/>
      <c r="M32" s="325"/>
      <c r="N32" s="325"/>
      <c r="O32" s="323" t="s">
        <v>106</v>
      </c>
      <c r="P32" s="324"/>
      <c r="Q32" s="325"/>
      <c r="R32" s="325"/>
      <c r="S32" s="325"/>
      <c r="T32" s="323" t="s">
        <v>112</v>
      </c>
      <c r="U32" s="324"/>
      <c r="V32" s="325"/>
      <c r="W32" s="325"/>
      <c r="X32" s="325"/>
      <c r="Y32" s="348" t="s">
        <v>110</v>
      </c>
      <c r="Z32" s="341"/>
      <c r="AA32" s="325"/>
      <c r="AB32" s="325"/>
      <c r="AC32" s="325"/>
      <c r="AD32" s="323" t="s">
        <v>124</v>
      </c>
      <c r="AE32" s="324"/>
      <c r="AF32" s="325"/>
      <c r="AG32" s="325"/>
      <c r="AH32" s="325"/>
      <c r="AI32" s="323" t="s">
        <v>125</v>
      </c>
      <c r="AJ32" s="324"/>
      <c r="AK32" s="325"/>
      <c r="AL32" s="325"/>
      <c r="AM32" s="325"/>
      <c r="AN32" s="322">
        <f>IFERROR(MIN(AW31-AN31,ROUNDDOWN(U30*U31/12,-1)),0)</f>
        <v>0</v>
      </c>
      <c r="AO32" s="176"/>
      <c r="AP32" s="176"/>
      <c r="AQ32" s="176"/>
      <c r="AR32" s="176"/>
      <c r="AS32" s="176"/>
      <c r="AT32" s="176"/>
      <c r="AU32" s="176"/>
      <c r="AV32" s="176"/>
      <c r="AW32" s="176"/>
      <c r="AX32" s="176"/>
      <c r="AY32" s="176"/>
      <c r="AZ32" s="176"/>
      <c r="BA32" s="176"/>
      <c r="BB32" s="176"/>
      <c r="BC32" s="176"/>
      <c r="BD32" s="176"/>
      <c r="BE32" s="42" t="s">
        <v>22</v>
      </c>
      <c r="BJ32" s="274">
        <f>L32</f>
        <v>0</v>
      </c>
      <c r="BK32" s="275"/>
      <c r="BL32" s="275"/>
      <c r="BM32" s="274">
        <f>Q32</f>
        <v>0</v>
      </c>
      <c r="BN32" s="275"/>
      <c r="BO32" s="275"/>
      <c r="BP32" s="274">
        <f>V32</f>
        <v>0</v>
      </c>
      <c r="BQ32" s="275"/>
      <c r="BR32" s="275"/>
      <c r="BS32" s="274">
        <f>AA32</f>
        <v>0</v>
      </c>
      <c r="BT32" s="275"/>
      <c r="BU32" s="275"/>
      <c r="BV32" s="274">
        <f>AF32</f>
        <v>0</v>
      </c>
      <c r="BW32" s="275"/>
      <c r="BX32" s="275"/>
      <c r="BY32" s="274">
        <f>AK32</f>
        <v>0</v>
      </c>
      <c r="BZ32" s="275"/>
      <c r="CA32" s="275"/>
      <c r="CB32" s="274">
        <f>L33</f>
        <v>0</v>
      </c>
      <c r="CC32" s="275"/>
      <c r="CD32" s="275"/>
      <c r="CE32" s="274">
        <f>Q33</f>
        <v>0</v>
      </c>
      <c r="CF32" s="275"/>
      <c r="CG32" s="275"/>
      <c r="CH32" s="274">
        <f>V33</f>
        <v>0</v>
      </c>
      <c r="CI32" s="275"/>
      <c r="CJ32" s="275"/>
      <c r="CK32" s="274">
        <f>AA33</f>
        <v>0</v>
      </c>
      <c r="CL32" s="275"/>
      <c r="CM32" s="275"/>
      <c r="CN32" s="274">
        <f>AF33</f>
        <v>0</v>
      </c>
      <c r="CO32" s="275"/>
      <c r="CP32" s="275"/>
      <c r="CQ32" s="274">
        <f>AK33</f>
        <v>0</v>
      </c>
      <c r="CR32" s="275"/>
      <c r="CS32" s="275"/>
      <c r="CT32" s="274">
        <f>SUM(BJ32:CS32)</f>
        <v>0</v>
      </c>
      <c r="CU32" s="275"/>
      <c r="CV32" s="275"/>
    </row>
    <row r="33" spans="2:100" ht="13.5" customHeight="1">
      <c r="B33" s="192"/>
      <c r="C33" s="195"/>
      <c r="D33" s="282" t="s">
        <v>157</v>
      </c>
      <c r="E33" s="283"/>
      <c r="F33" s="283"/>
      <c r="G33" s="283" t="str">
        <f>請求書!$E$3</f>
        <v>加須市長</v>
      </c>
      <c r="H33" s="283"/>
      <c r="I33" s="284"/>
      <c r="J33" s="323" t="s">
        <v>108</v>
      </c>
      <c r="K33" s="324"/>
      <c r="L33" s="325"/>
      <c r="M33" s="325"/>
      <c r="N33" s="325"/>
      <c r="O33" s="328" t="s">
        <v>126</v>
      </c>
      <c r="P33" s="329"/>
      <c r="Q33" s="326"/>
      <c r="R33" s="326"/>
      <c r="S33" s="326"/>
      <c r="T33" s="323" t="s">
        <v>116</v>
      </c>
      <c r="U33" s="324"/>
      <c r="V33" s="326"/>
      <c r="W33" s="326"/>
      <c r="X33" s="326"/>
      <c r="Y33" s="323" t="s">
        <v>127</v>
      </c>
      <c r="Z33" s="324"/>
      <c r="AA33" s="326"/>
      <c r="AB33" s="326"/>
      <c r="AC33" s="326"/>
      <c r="AD33" s="323" t="s">
        <v>128</v>
      </c>
      <c r="AE33" s="324"/>
      <c r="AF33" s="326"/>
      <c r="AG33" s="326"/>
      <c r="AH33" s="327"/>
      <c r="AI33" s="328" t="s">
        <v>129</v>
      </c>
      <c r="AJ33" s="329"/>
      <c r="AK33" s="326"/>
      <c r="AL33" s="326"/>
      <c r="AM33" s="326"/>
      <c r="AN33" s="349">
        <f>AN32+AN30</f>
        <v>0</v>
      </c>
      <c r="AO33" s="350"/>
      <c r="AP33" s="350"/>
      <c r="AQ33" s="350"/>
      <c r="AR33" s="350"/>
      <c r="AS33" s="350"/>
      <c r="AT33" s="350"/>
      <c r="AU33" s="350"/>
      <c r="AV33" s="350"/>
      <c r="AW33" s="350"/>
      <c r="AX33" s="350"/>
      <c r="AY33" s="350"/>
      <c r="AZ33" s="350"/>
      <c r="BA33" s="350"/>
      <c r="BB33" s="350"/>
      <c r="BC33" s="350"/>
      <c r="BD33" s="350"/>
      <c r="BE33" s="43" t="s">
        <v>22</v>
      </c>
      <c r="BJ33" s="274">
        <f>IF(BJ31=BM30,IF(AN30=0,L32,BJ32+AN30),L32)</f>
        <v>0</v>
      </c>
      <c r="BK33" s="275"/>
      <c r="BL33" s="275"/>
      <c r="BM33" s="274">
        <f>IF(BM31=BM30,IF(AN30=0,Q32,BM32+AN30),Q32)</f>
        <v>0</v>
      </c>
      <c r="BN33" s="275"/>
      <c r="BO33" s="275"/>
      <c r="BP33" s="274">
        <f>IF(BP31=BM30,IF(AN30=0,V32,BP32+AN15AN15),V32)</f>
        <v>0</v>
      </c>
      <c r="BQ33" s="275"/>
      <c r="BR33" s="275"/>
      <c r="BS33" s="274">
        <f>IF(BS31=BM30,IF(AN30=0,AA32,BS32+AN30),AA32)</f>
        <v>0</v>
      </c>
      <c r="BT33" s="275"/>
      <c r="BU33" s="275"/>
      <c r="BV33" s="274">
        <f>IF(BV31=BM30,IF(AN30=0,AF32,BV32+AN30),AF32)</f>
        <v>0</v>
      </c>
      <c r="BW33" s="275"/>
      <c r="BX33" s="275"/>
      <c r="BY33" s="274">
        <f>IF(BY31=BM30,IF(AN30=0,AK32,BY32+AN30),AK32)</f>
        <v>0</v>
      </c>
      <c r="BZ33" s="275"/>
      <c r="CA33" s="275"/>
      <c r="CB33" s="274">
        <f>IF(CB31=BM30,IF(AN30=0,L33,CB32+AN30),L33)</f>
        <v>0</v>
      </c>
      <c r="CC33" s="275"/>
      <c r="CD33" s="275"/>
      <c r="CE33" s="274">
        <f>IF(CE31=BM30,IF(AN30=0,Q33,CE32+AN30),Q33)</f>
        <v>0</v>
      </c>
      <c r="CF33" s="275"/>
      <c r="CG33" s="275"/>
      <c r="CH33" s="274">
        <f>IF(CH31=BM30,IF(AN30=0,V33,CH32+AN30),V33)</f>
        <v>0</v>
      </c>
      <c r="CI33" s="275"/>
      <c r="CJ33" s="275"/>
      <c r="CK33" s="274">
        <f>IF(CK31=BM30,IF(AN30=0,AA33,CK32+AN30),AA33)</f>
        <v>0</v>
      </c>
      <c r="CL33" s="275"/>
      <c r="CM33" s="275"/>
      <c r="CN33" s="274">
        <f>IF(CN31=BM30,IF(AN30=0,AF33,CN32+AN30),AF33)</f>
        <v>0</v>
      </c>
      <c r="CO33" s="275"/>
      <c r="CP33" s="275"/>
      <c r="CQ33" s="274">
        <f>IF(CQ31=BM30,IF(AN30=0,AK33,CQ32+AN30),AK33)</f>
        <v>0</v>
      </c>
      <c r="CR33" s="275"/>
      <c r="CS33" s="275"/>
      <c r="CT33" s="274">
        <f>SUM(BJ33:CS33)</f>
        <v>0</v>
      </c>
      <c r="CU33" s="275"/>
      <c r="CV33" s="275"/>
    </row>
    <row r="34" spans="2:100">
      <c r="B34" s="207">
        <v>1</v>
      </c>
      <c r="C34" s="212"/>
      <c r="D34" s="342"/>
      <c r="E34" s="343"/>
      <c r="F34" s="343"/>
      <c r="G34" s="343"/>
      <c r="H34" s="343"/>
      <c r="I34" s="343"/>
      <c r="J34" s="344"/>
      <c r="K34" s="301"/>
      <c r="L34" s="302"/>
      <c r="M34" s="302"/>
      <c r="N34" s="302"/>
      <c r="O34" s="303"/>
      <c r="P34" s="207" t="s">
        <v>43</v>
      </c>
      <c r="Q34" s="208"/>
      <c r="R34" s="208"/>
      <c r="S34" s="285"/>
      <c r="T34" s="285"/>
      <c r="U34" s="9" t="s">
        <v>3</v>
      </c>
      <c r="V34" s="285"/>
      <c r="W34" s="285"/>
      <c r="X34" s="10" t="s">
        <v>39</v>
      </c>
      <c r="Y34" s="285"/>
      <c r="Z34" s="285"/>
      <c r="AA34" s="11" t="s">
        <v>40</v>
      </c>
      <c r="AB34" s="188" t="s">
        <v>84</v>
      </c>
      <c r="AC34" s="189"/>
      <c r="AD34" s="189"/>
      <c r="AE34" s="285"/>
      <c r="AF34" s="285"/>
      <c r="AG34" s="9" t="s">
        <v>3</v>
      </c>
      <c r="AH34" s="285"/>
      <c r="AI34" s="285"/>
      <c r="AJ34" s="10" t="s">
        <v>39</v>
      </c>
      <c r="AK34" s="285"/>
      <c r="AL34" s="285"/>
      <c r="AM34" s="54" t="s">
        <v>40</v>
      </c>
      <c r="AN34" s="286">
        <f>IFERROR(ROUNDDOWN(VLOOKUP(K34,$BJ$7:$BP$10,5,0)*AI35/AI36,-1),0)</f>
        <v>0</v>
      </c>
      <c r="AO34" s="286"/>
      <c r="AP34" s="286"/>
      <c r="AQ34" s="286"/>
      <c r="AR34" s="286"/>
      <c r="AS34" s="286"/>
      <c r="AT34" s="286"/>
      <c r="AU34" s="286"/>
      <c r="AV34" s="16" t="s">
        <v>22</v>
      </c>
      <c r="AW34" s="178">
        <f>IFERROR(ROUNDDOWN(VLOOKUP($AP$6,$BJ$2:$BZ$4,11,0)*AI35/AI36,-1),0)</f>
        <v>0</v>
      </c>
      <c r="AX34" s="178"/>
      <c r="AY34" s="178"/>
      <c r="AZ34" s="178"/>
      <c r="BA34" s="178"/>
      <c r="BB34" s="178"/>
      <c r="BC34" s="178"/>
      <c r="BD34" s="178"/>
      <c r="BE34" s="13" t="s">
        <v>22</v>
      </c>
      <c r="BJ34" s="41"/>
      <c r="BK34" s="41"/>
      <c r="BL34" s="41"/>
      <c r="BM34" s="41"/>
      <c r="BN34" s="41"/>
      <c r="BO34" s="41"/>
      <c r="BP34" s="41"/>
      <c r="BQ34" s="23"/>
      <c r="BR34" s="23"/>
      <c r="BS34" s="23"/>
      <c r="BT34" s="23"/>
      <c r="BU34" s="23"/>
      <c r="BV34" s="23"/>
      <c r="BW34" s="23"/>
      <c r="BX34" s="23"/>
      <c r="BY34" s="23"/>
      <c r="BZ34" s="23"/>
      <c r="CA34" s="23"/>
      <c r="CB34" s="23"/>
      <c r="CC34" s="23"/>
      <c r="CD34" s="23"/>
      <c r="CE34" s="23"/>
      <c r="CF34" s="23"/>
      <c r="CG34" s="23"/>
    </row>
    <row r="35" spans="2:100" ht="13.5" customHeight="1">
      <c r="B35" s="188"/>
      <c r="C35" s="191"/>
      <c r="D35" s="345"/>
      <c r="E35" s="346"/>
      <c r="F35" s="346"/>
      <c r="G35" s="346"/>
      <c r="H35" s="346"/>
      <c r="I35" s="346"/>
      <c r="J35" s="347"/>
      <c r="K35" s="304"/>
      <c r="L35" s="285"/>
      <c r="M35" s="285"/>
      <c r="N35" s="285"/>
      <c r="O35" s="305"/>
      <c r="P35" s="188" t="s">
        <v>70</v>
      </c>
      <c r="Q35" s="189"/>
      <c r="R35" s="189"/>
      <c r="S35" s="189"/>
      <c r="T35" s="189"/>
      <c r="U35" s="296"/>
      <c r="V35" s="296"/>
      <c r="W35" s="296"/>
      <c r="X35" s="296"/>
      <c r="Y35" s="296"/>
      <c r="Z35" s="189" t="s">
        <v>42</v>
      </c>
      <c r="AA35" s="191"/>
      <c r="AB35" s="287" t="s">
        <v>85</v>
      </c>
      <c r="AC35" s="288"/>
      <c r="AD35" s="288"/>
      <c r="AE35" s="288"/>
      <c r="AF35" s="288"/>
      <c r="AG35" s="288"/>
      <c r="AH35" s="288"/>
      <c r="AI35" s="285"/>
      <c r="AJ35" s="285"/>
      <c r="AK35" s="285"/>
      <c r="AL35" s="285"/>
      <c r="AM35" s="45" t="s">
        <v>1</v>
      </c>
      <c r="AN35" s="180">
        <f>IFERROR(MIN(AN34,AW34)-HLOOKUP(BM35,BJ36:CS37,2,0),0)</f>
        <v>0</v>
      </c>
      <c r="AO35" s="181"/>
      <c r="AP35" s="181"/>
      <c r="AQ35" s="181"/>
      <c r="AR35" s="181"/>
      <c r="AS35" s="181"/>
      <c r="AT35" s="181"/>
      <c r="AU35" s="181"/>
      <c r="AV35" s="181"/>
      <c r="AW35" s="181"/>
      <c r="AX35" s="181"/>
      <c r="AY35" s="181"/>
      <c r="AZ35" s="181"/>
      <c r="BA35" s="181"/>
      <c r="BB35" s="181"/>
      <c r="BC35" s="181"/>
      <c r="BD35" s="181"/>
      <c r="BE35" s="14" t="s">
        <v>22</v>
      </c>
      <c r="BJ35" s="227" t="s">
        <v>123</v>
      </c>
      <c r="BK35" s="227"/>
      <c r="BL35" s="227"/>
      <c r="BM35" s="227" t="str">
        <f>AH34&amp;AJ34</f>
        <v>月</v>
      </c>
      <c r="BN35" s="227"/>
      <c r="BO35" s="227"/>
      <c r="BP35" s="276" t="e">
        <f>IF(VLOOKUP($AP$6,$BJ$2:$BZ$4,11,0)&lt;VLOOKUP(K34,$BJ$7:$BP$10,5,0),U36,COUNTIF(BJ37:CS37,VLOOKUP(K34,$BJ$7:$BP$10,5,0)))</f>
        <v>#N/A</v>
      </c>
      <c r="BQ35" s="277"/>
      <c r="BR35" s="278"/>
      <c r="BS35" s="176" t="s">
        <v>156</v>
      </c>
      <c r="BT35" s="176"/>
      <c r="BU35" s="176"/>
      <c r="BV35" s="176" t="e">
        <f>VLOOKUP(K34,$BJ$7:$BP$10,5,0)</f>
        <v>#N/A</v>
      </c>
      <c r="BW35" s="176"/>
      <c r="BX35" s="176"/>
      <c r="BY35" s="23"/>
      <c r="BZ35" s="23"/>
      <c r="CA35" s="23"/>
      <c r="CB35" s="23"/>
      <c r="CC35" s="23"/>
      <c r="CD35" s="23"/>
      <c r="CE35" s="23"/>
      <c r="CF35" s="23"/>
      <c r="CG35" s="23"/>
    </row>
    <row r="36" spans="2:100">
      <c r="B36" s="188"/>
      <c r="C36" s="191"/>
      <c r="D36" s="242"/>
      <c r="E36" s="243"/>
      <c r="F36" s="243"/>
      <c r="G36" s="243"/>
      <c r="H36" s="243"/>
      <c r="I36" s="243"/>
      <c r="J36" s="244"/>
      <c r="K36" s="306"/>
      <c r="L36" s="292"/>
      <c r="M36" s="292"/>
      <c r="N36" s="292"/>
      <c r="O36" s="307"/>
      <c r="P36" s="192" t="s">
        <v>66</v>
      </c>
      <c r="Q36" s="176"/>
      <c r="R36" s="176"/>
      <c r="S36" s="176"/>
      <c r="T36" s="176"/>
      <c r="U36" s="209" t="str">
        <f>IF(OR(V34="",AH34=""),"",IF(AND(V34&gt;=4,AH34&gt;=4),AH34-V34+1,IF(AND(V34&gt;=4,AH34&gt;0),AH34+13-V34,IF(V34&gt;0,1+AH34-V34,""))))</f>
        <v/>
      </c>
      <c r="V36" s="209"/>
      <c r="W36" s="209"/>
      <c r="X36" s="176" t="s">
        <v>67</v>
      </c>
      <c r="Y36" s="176"/>
      <c r="Z36" s="20" t="s">
        <v>71</v>
      </c>
      <c r="AA36" s="21"/>
      <c r="AB36" s="289" t="str">
        <f>IF(AH34="","",AH34)</f>
        <v/>
      </c>
      <c r="AC36" s="290"/>
      <c r="AD36" s="291" t="s">
        <v>135</v>
      </c>
      <c r="AE36" s="291"/>
      <c r="AF36" s="291"/>
      <c r="AG36" s="291"/>
      <c r="AH36" s="291"/>
      <c r="AI36" s="292"/>
      <c r="AJ36" s="292"/>
      <c r="AK36" s="292"/>
      <c r="AL36" s="292"/>
      <c r="AM36" s="21" t="s">
        <v>1</v>
      </c>
      <c r="AN36" s="356">
        <f>IF(U35=0,0,CT37)</f>
        <v>0</v>
      </c>
      <c r="AO36" s="277"/>
      <c r="AP36" s="277"/>
      <c r="AQ36" s="277"/>
      <c r="AR36" s="277"/>
      <c r="AS36" s="277"/>
      <c r="AT36" s="277"/>
      <c r="AU36" s="277"/>
      <c r="AV36" s="31" t="s">
        <v>22</v>
      </c>
      <c r="AW36" s="357">
        <f>IFERROR(IF(U36=1,IF(U35&gt;0,AW34,0),IF(AW34=0,ROUNDDOWN(VLOOKUP($AP$6,$BJ$2:$BZ$4,11,0)*U36,-1),ROUNDDOWN(VLOOKUP($AP$6,$BJ$2:$BZ$4,11,0)*(U36-1)+AW34,-1))),0)</f>
        <v>0</v>
      </c>
      <c r="AX36" s="358"/>
      <c r="AY36" s="358"/>
      <c r="AZ36" s="358"/>
      <c r="BA36" s="358"/>
      <c r="BB36" s="358"/>
      <c r="BC36" s="358"/>
      <c r="BD36" s="358"/>
      <c r="BE36" s="15" t="s">
        <v>22</v>
      </c>
      <c r="BJ36" s="273" t="s">
        <v>104</v>
      </c>
      <c r="BK36" s="273"/>
      <c r="BL36" s="273"/>
      <c r="BM36" s="273" t="s">
        <v>105</v>
      </c>
      <c r="BN36" s="273"/>
      <c r="BO36" s="273"/>
      <c r="BP36" s="273" t="s">
        <v>111</v>
      </c>
      <c r="BQ36" s="273"/>
      <c r="BR36" s="273"/>
      <c r="BS36" s="273" t="s">
        <v>109</v>
      </c>
      <c r="BT36" s="273"/>
      <c r="BU36" s="273"/>
      <c r="BV36" s="273" t="s">
        <v>117</v>
      </c>
      <c r="BW36" s="273"/>
      <c r="BX36" s="273"/>
      <c r="BY36" s="273" t="s">
        <v>118</v>
      </c>
      <c r="BZ36" s="273"/>
      <c r="CA36" s="273"/>
      <c r="CB36" s="273" t="s">
        <v>107</v>
      </c>
      <c r="CC36" s="273"/>
      <c r="CD36" s="273"/>
      <c r="CE36" s="273" t="s">
        <v>119</v>
      </c>
      <c r="CF36" s="273"/>
      <c r="CG36" s="273"/>
      <c r="CH36" s="273" t="s">
        <v>115</v>
      </c>
      <c r="CI36" s="273"/>
      <c r="CJ36" s="273"/>
      <c r="CK36" s="273" t="s">
        <v>120</v>
      </c>
      <c r="CL36" s="273"/>
      <c r="CM36" s="273"/>
      <c r="CN36" s="273" t="s">
        <v>121</v>
      </c>
      <c r="CO36" s="273"/>
      <c r="CP36" s="273"/>
      <c r="CQ36" s="273" t="s">
        <v>114</v>
      </c>
      <c r="CR36" s="273"/>
      <c r="CS36" s="273"/>
      <c r="CT36" s="273" t="s">
        <v>88</v>
      </c>
      <c r="CU36" s="273"/>
      <c r="CV36" s="273"/>
    </row>
    <row r="37" spans="2:100" ht="13.5" customHeight="1">
      <c r="B37" s="188"/>
      <c r="C37" s="191"/>
      <c r="D37" s="279" t="s">
        <v>158</v>
      </c>
      <c r="E37" s="280"/>
      <c r="F37" s="280"/>
      <c r="G37" s="280"/>
      <c r="H37" s="280"/>
      <c r="I37" s="281"/>
      <c r="J37" s="279" t="s">
        <v>104</v>
      </c>
      <c r="K37" s="341"/>
      <c r="L37" s="325"/>
      <c r="M37" s="325"/>
      <c r="N37" s="325"/>
      <c r="O37" s="323" t="s">
        <v>106</v>
      </c>
      <c r="P37" s="324"/>
      <c r="Q37" s="325"/>
      <c r="R37" s="325"/>
      <c r="S37" s="325"/>
      <c r="T37" s="323" t="s">
        <v>112</v>
      </c>
      <c r="U37" s="324"/>
      <c r="V37" s="325"/>
      <c r="W37" s="325"/>
      <c r="X37" s="325"/>
      <c r="Y37" s="348" t="s">
        <v>110</v>
      </c>
      <c r="Z37" s="341"/>
      <c r="AA37" s="325"/>
      <c r="AB37" s="325"/>
      <c r="AC37" s="325"/>
      <c r="AD37" s="323" t="s">
        <v>124</v>
      </c>
      <c r="AE37" s="324"/>
      <c r="AF37" s="325"/>
      <c r="AG37" s="325"/>
      <c r="AH37" s="325"/>
      <c r="AI37" s="323" t="s">
        <v>125</v>
      </c>
      <c r="AJ37" s="324"/>
      <c r="AK37" s="325"/>
      <c r="AL37" s="325"/>
      <c r="AM37" s="325"/>
      <c r="AN37" s="322">
        <f>IFERROR(MIN(AW36-AN36,ROUNDDOWN(U35*U36/12,-1)),0)</f>
        <v>0</v>
      </c>
      <c r="AO37" s="176"/>
      <c r="AP37" s="176"/>
      <c r="AQ37" s="176"/>
      <c r="AR37" s="176"/>
      <c r="AS37" s="176"/>
      <c r="AT37" s="176"/>
      <c r="AU37" s="176"/>
      <c r="AV37" s="176"/>
      <c r="AW37" s="176"/>
      <c r="AX37" s="176"/>
      <c r="AY37" s="176"/>
      <c r="AZ37" s="176"/>
      <c r="BA37" s="176"/>
      <c r="BB37" s="176"/>
      <c r="BC37" s="176"/>
      <c r="BD37" s="176"/>
      <c r="BE37" s="42" t="s">
        <v>22</v>
      </c>
      <c r="BJ37" s="274">
        <f>L37</f>
        <v>0</v>
      </c>
      <c r="BK37" s="275"/>
      <c r="BL37" s="275"/>
      <c r="BM37" s="274">
        <f>Q37</f>
        <v>0</v>
      </c>
      <c r="BN37" s="275"/>
      <c r="BO37" s="275"/>
      <c r="BP37" s="274">
        <f>V37</f>
        <v>0</v>
      </c>
      <c r="BQ37" s="275"/>
      <c r="BR37" s="275"/>
      <c r="BS37" s="274">
        <f>AA37</f>
        <v>0</v>
      </c>
      <c r="BT37" s="275"/>
      <c r="BU37" s="275"/>
      <c r="BV37" s="274">
        <f>AF37</f>
        <v>0</v>
      </c>
      <c r="BW37" s="275"/>
      <c r="BX37" s="275"/>
      <c r="BY37" s="274">
        <f>AK37</f>
        <v>0</v>
      </c>
      <c r="BZ37" s="275"/>
      <c r="CA37" s="275"/>
      <c r="CB37" s="274">
        <f>L38</f>
        <v>0</v>
      </c>
      <c r="CC37" s="275"/>
      <c r="CD37" s="275"/>
      <c r="CE37" s="274">
        <f>Q38</f>
        <v>0</v>
      </c>
      <c r="CF37" s="275"/>
      <c r="CG37" s="275"/>
      <c r="CH37" s="274">
        <f>V38</f>
        <v>0</v>
      </c>
      <c r="CI37" s="275"/>
      <c r="CJ37" s="275"/>
      <c r="CK37" s="274">
        <f>AA38</f>
        <v>0</v>
      </c>
      <c r="CL37" s="275"/>
      <c r="CM37" s="275"/>
      <c r="CN37" s="274">
        <f>AF38</f>
        <v>0</v>
      </c>
      <c r="CO37" s="275"/>
      <c r="CP37" s="275"/>
      <c r="CQ37" s="274">
        <f>AK38</f>
        <v>0</v>
      </c>
      <c r="CR37" s="275"/>
      <c r="CS37" s="275"/>
      <c r="CT37" s="274">
        <f>SUM(BJ37:CS37)</f>
        <v>0</v>
      </c>
      <c r="CU37" s="275"/>
      <c r="CV37" s="275"/>
    </row>
    <row r="38" spans="2:100" ht="13.5" customHeight="1">
      <c r="B38" s="192"/>
      <c r="C38" s="195"/>
      <c r="D38" s="282" t="s">
        <v>157</v>
      </c>
      <c r="E38" s="283"/>
      <c r="F38" s="283"/>
      <c r="G38" s="283" t="str">
        <f>請求書!$E$3</f>
        <v>加須市長</v>
      </c>
      <c r="H38" s="283"/>
      <c r="I38" s="284"/>
      <c r="J38" s="323" t="s">
        <v>108</v>
      </c>
      <c r="K38" s="324"/>
      <c r="L38" s="326"/>
      <c r="M38" s="326"/>
      <c r="N38" s="327"/>
      <c r="O38" s="328" t="s">
        <v>126</v>
      </c>
      <c r="P38" s="329"/>
      <c r="Q38" s="326"/>
      <c r="R38" s="326"/>
      <c r="S38" s="326"/>
      <c r="T38" s="323" t="s">
        <v>116</v>
      </c>
      <c r="U38" s="324"/>
      <c r="V38" s="326"/>
      <c r="W38" s="326"/>
      <c r="X38" s="326"/>
      <c r="Y38" s="323" t="s">
        <v>127</v>
      </c>
      <c r="Z38" s="324"/>
      <c r="AA38" s="326"/>
      <c r="AB38" s="326"/>
      <c r="AC38" s="326"/>
      <c r="AD38" s="323" t="s">
        <v>128</v>
      </c>
      <c r="AE38" s="324"/>
      <c r="AF38" s="326"/>
      <c r="AG38" s="326"/>
      <c r="AH38" s="327"/>
      <c r="AI38" s="328" t="s">
        <v>129</v>
      </c>
      <c r="AJ38" s="329"/>
      <c r="AK38" s="326"/>
      <c r="AL38" s="326"/>
      <c r="AM38" s="326"/>
      <c r="AN38" s="349">
        <f>AN37+AN35</f>
        <v>0</v>
      </c>
      <c r="AO38" s="350"/>
      <c r="AP38" s="350"/>
      <c r="AQ38" s="350"/>
      <c r="AR38" s="350"/>
      <c r="AS38" s="350"/>
      <c r="AT38" s="350"/>
      <c r="AU38" s="350"/>
      <c r="AV38" s="350"/>
      <c r="AW38" s="350"/>
      <c r="AX38" s="350"/>
      <c r="AY38" s="350"/>
      <c r="AZ38" s="350"/>
      <c r="BA38" s="350"/>
      <c r="BB38" s="350"/>
      <c r="BC38" s="350"/>
      <c r="BD38" s="350"/>
      <c r="BE38" s="43" t="s">
        <v>22</v>
      </c>
      <c r="BJ38" s="274">
        <f>IF(BJ36=BM35,IF(AN35=0,L37,BJ37+AN35),L37)</f>
        <v>0</v>
      </c>
      <c r="BK38" s="275"/>
      <c r="BL38" s="275"/>
      <c r="BM38" s="274">
        <f>IF(BM36=BM35,IF(AN35=0,Q37,BM37+AN35),Q37)</f>
        <v>0</v>
      </c>
      <c r="BN38" s="275"/>
      <c r="BO38" s="275"/>
      <c r="BP38" s="274">
        <f>IF(BP36=BM35,IF(AN35=0,V37,BP37+AN15AN15),V37)</f>
        <v>0</v>
      </c>
      <c r="BQ38" s="275"/>
      <c r="BR38" s="275"/>
      <c r="BS38" s="274">
        <f>IF(BS36=BM35,IF(AN35=0,AA37,BS37+AN35),AA37)</f>
        <v>0</v>
      </c>
      <c r="BT38" s="275"/>
      <c r="BU38" s="275"/>
      <c r="BV38" s="274">
        <f>IF(BV36=BM35,IF(AN35=0,AF37,BV37+AN35),AF37)</f>
        <v>0</v>
      </c>
      <c r="BW38" s="275"/>
      <c r="BX38" s="275"/>
      <c r="BY38" s="274">
        <f>IF(BY36=BM35,IF(AN35=0,AK37,BY37+AN35),AK37)</f>
        <v>0</v>
      </c>
      <c r="BZ38" s="275"/>
      <c r="CA38" s="275"/>
      <c r="CB38" s="274">
        <f>IF(CB36=BM35,IF(AN35=0,L38,CB37+AN35),L38)</f>
        <v>0</v>
      </c>
      <c r="CC38" s="275"/>
      <c r="CD38" s="275"/>
      <c r="CE38" s="274">
        <f>IF(CE36=BM35,IF(AN35=0,Q38,CE37+AN35),Q38)</f>
        <v>0</v>
      </c>
      <c r="CF38" s="275"/>
      <c r="CG38" s="275"/>
      <c r="CH38" s="274">
        <f>IF(CH36=BM35,IF(AN35=0,V38,CH37+AN35),V38)</f>
        <v>0</v>
      </c>
      <c r="CI38" s="275"/>
      <c r="CJ38" s="275"/>
      <c r="CK38" s="274">
        <f>IF(CK36=BM35,IF(AN35=0,AA38,CK37+AN35),AA38)</f>
        <v>0</v>
      </c>
      <c r="CL38" s="275"/>
      <c r="CM38" s="275"/>
      <c r="CN38" s="274">
        <f>IF(CN36=BM35,IF(AN35=0,AF38,CN37+AN35),AF38)</f>
        <v>0</v>
      </c>
      <c r="CO38" s="275"/>
      <c r="CP38" s="275"/>
      <c r="CQ38" s="274">
        <f>IF(CQ36=BM35,IF(AN35=0,AK38,CQ37+AN35),AK38)</f>
        <v>0</v>
      </c>
      <c r="CR38" s="275"/>
      <c r="CS38" s="275"/>
      <c r="CT38" s="274">
        <f>SUM(BJ38:CS38)</f>
        <v>0</v>
      </c>
      <c r="CU38" s="275"/>
      <c r="CV38" s="275"/>
    </row>
    <row r="39" spans="2:100" ht="14.25" thickBot="1">
      <c r="B39" s="12"/>
      <c r="C39" s="12"/>
      <c r="D39" s="12"/>
      <c r="R39" s="12"/>
      <c r="S39" s="12"/>
      <c r="T39" s="12"/>
      <c r="U39" s="12"/>
      <c r="V39" s="12"/>
      <c r="W39" s="12"/>
      <c r="X39" s="12"/>
      <c r="Y39" s="12"/>
      <c r="Z39" s="12"/>
      <c r="AA39" s="12"/>
      <c r="AB39" s="12"/>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row>
    <row r="40" spans="2:100" ht="18" thickBot="1">
      <c r="B40" t="s">
        <v>86</v>
      </c>
      <c r="P40" s="338" t="s">
        <v>102</v>
      </c>
      <c r="Q40" s="339"/>
      <c r="R40" s="339"/>
      <c r="S40" s="339"/>
      <c r="T40" s="339"/>
      <c r="U40" s="339"/>
      <c r="V40" s="339"/>
      <c r="W40" s="339"/>
      <c r="X40" s="339"/>
      <c r="Y40" s="339"/>
      <c r="Z40" s="339"/>
      <c r="AA40" s="340"/>
      <c r="AB40" s="365">
        <f>AB46+AB50+AB54+AB58+AB62</f>
        <v>0</v>
      </c>
      <c r="AC40" s="366"/>
      <c r="AD40" s="366"/>
      <c r="AE40" s="366"/>
      <c r="AF40" s="366"/>
      <c r="AG40" s="366"/>
      <c r="AH40" s="366"/>
      <c r="AI40" s="366"/>
      <c r="AJ40" s="366"/>
      <c r="AK40" s="366"/>
      <c r="AL40" s="366"/>
      <c r="AM40" s="366"/>
      <c r="AN40" s="366"/>
      <c r="AO40" s="366"/>
      <c r="AP40" s="366"/>
      <c r="AQ40" s="366"/>
      <c r="AR40" s="366"/>
      <c r="AS40" s="38" t="s">
        <v>101</v>
      </c>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row>
    <row r="41" spans="2:100" ht="13.5" customHeight="1">
      <c r="B41" s="207" t="s">
        <v>36</v>
      </c>
      <c r="C41" s="212"/>
      <c r="D41" s="246" t="s">
        <v>11</v>
      </c>
      <c r="E41" s="247"/>
      <c r="F41" s="247"/>
      <c r="G41" s="247"/>
      <c r="H41" s="247"/>
      <c r="I41" s="247"/>
      <c r="J41" s="248"/>
      <c r="K41" s="207" t="s">
        <v>58</v>
      </c>
      <c r="L41" s="208"/>
      <c r="M41" s="208"/>
      <c r="N41" s="208"/>
      <c r="O41" s="212"/>
      <c r="P41" s="353" t="s">
        <v>144</v>
      </c>
      <c r="Q41" s="354"/>
      <c r="R41" s="354"/>
      <c r="S41" s="354"/>
      <c r="T41" s="354"/>
      <c r="U41" s="354"/>
      <c r="V41" s="354"/>
      <c r="W41" s="354"/>
      <c r="X41" s="354"/>
      <c r="Y41" s="354"/>
      <c r="Z41" s="354"/>
      <c r="AA41" s="355"/>
      <c r="AB41" s="351" t="s">
        <v>77</v>
      </c>
      <c r="AC41" s="351"/>
      <c r="AD41" s="351"/>
      <c r="AE41" s="351"/>
      <c r="AF41" s="351"/>
      <c r="AG41" s="351"/>
      <c r="AH41" s="351"/>
      <c r="AI41" s="351"/>
      <c r="AJ41" s="351"/>
      <c r="AK41" s="351" t="s">
        <v>133</v>
      </c>
      <c r="AL41" s="351"/>
      <c r="AM41" s="351"/>
      <c r="AN41" s="351"/>
      <c r="AO41" s="351"/>
      <c r="AP41" s="351"/>
      <c r="AQ41" s="351"/>
      <c r="AR41" s="351"/>
      <c r="AS41" s="351"/>
      <c r="AU41" s="6"/>
      <c r="AV41" s="6"/>
      <c r="AW41" s="6"/>
      <c r="AX41" s="6"/>
      <c r="AY41" s="6"/>
      <c r="AZ41" s="6"/>
      <c r="BA41" s="6"/>
      <c r="BB41" s="6"/>
      <c r="BC41" s="6"/>
      <c r="BD41" s="6"/>
      <c r="BE41" s="6"/>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row>
    <row r="42" spans="2:100" ht="13.5" customHeight="1">
      <c r="B42" s="188"/>
      <c r="C42" s="191"/>
      <c r="D42" s="188" t="s">
        <v>37</v>
      </c>
      <c r="E42" s="189"/>
      <c r="F42" s="189"/>
      <c r="G42" s="189"/>
      <c r="H42" s="189"/>
      <c r="I42" s="189"/>
      <c r="J42" s="191"/>
      <c r="K42" s="188"/>
      <c r="L42" s="189"/>
      <c r="M42" s="189"/>
      <c r="N42" s="189"/>
      <c r="O42" s="191"/>
      <c r="P42" s="188"/>
      <c r="Q42" s="189"/>
      <c r="R42" s="189"/>
      <c r="S42" s="189"/>
      <c r="T42" s="189"/>
      <c r="U42" s="189"/>
      <c r="V42" s="189"/>
      <c r="W42" s="189"/>
      <c r="X42" s="189"/>
      <c r="Y42" s="189"/>
      <c r="Z42" s="189"/>
      <c r="AA42" s="191"/>
      <c r="AB42" s="352"/>
      <c r="AC42" s="352"/>
      <c r="AD42" s="352"/>
      <c r="AE42" s="352"/>
      <c r="AF42" s="352"/>
      <c r="AG42" s="352"/>
      <c r="AH42" s="352"/>
      <c r="AI42" s="352"/>
      <c r="AJ42" s="352"/>
      <c r="AK42" s="352"/>
      <c r="AL42" s="352"/>
      <c r="AM42" s="352"/>
      <c r="AN42" s="352"/>
      <c r="AO42" s="352"/>
      <c r="AP42" s="352"/>
      <c r="AQ42" s="352"/>
      <c r="AR42" s="352"/>
      <c r="AS42" s="352"/>
      <c r="AU42" s="53"/>
      <c r="AV42" s="53"/>
      <c r="AW42" s="53"/>
      <c r="AX42" s="53"/>
      <c r="AY42" s="53"/>
      <c r="AZ42" s="53"/>
      <c r="BA42" s="53"/>
      <c r="BB42" s="53"/>
      <c r="BC42" s="53"/>
      <c r="BD42" s="53"/>
      <c r="BE42" s="5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row>
    <row r="43" spans="2:100" ht="14.25" customHeight="1">
      <c r="B43" s="192"/>
      <c r="C43" s="195"/>
      <c r="D43" s="192"/>
      <c r="E43" s="176"/>
      <c r="F43" s="176"/>
      <c r="G43" s="176"/>
      <c r="H43" s="176"/>
      <c r="I43" s="176"/>
      <c r="J43" s="195"/>
      <c r="K43" s="192"/>
      <c r="L43" s="176"/>
      <c r="M43" s="176"/>
      <c r="N43" s="176"/>
      <c r="O43" s="195"/>
      <c r="P43" s="192"/>
      <c r="Q43" s="176"/>
      <c r="R43" s="176"/>
      <c r="S43" s="176"/>
      <c r="T43" s="176"/>
      <c r="U43" s="176"/>
      <c r="V43" s="176"/>
      <c r="W43" s="176"/>
      <c r="X43" s="176"/>
      <c r="Y43" s="176"/>
      <c r="Z43" s="176"/>
      <c r="AA43" s="195"/>
      <c r="AB43" s="367" t="s">
        <v>132</v>
      </c>
      <c r="AC43" s="368"/>
      <c r="AD43" s="368"/>
      <c r="AE43" s="368"/>
      <c r="AF43" s="368"/>
      <c r="AG43" s="368"/>
      <c r="AH43" s="368"/>
      <c r="AI43" s="368"/>
      <c r="AJ43" s="368"/>
      <c r="AK43" s="368"/>
      <c r="AL43" s="368"/>
      <c r="AM43" s="368"/>
      <c r="AN43" s="368"/>
      <c r="AO43" s="368"/>
      <c r="AP43" s="368"/>
      <c r="AQ43" s="368"/>
      <c r="AR43" s="368"/>
      <c r="AS43" s="369"/>
      <c r="AU43" s="53"/>
      <c r="AV43" s="53"/>
      <c r="AW43" s="53"/>
      <c r="AX43" s="53"/>
      <c r="AY43" s="53"/>
      <c r="AZ43" s="53"/>
      <c r="BA43" s="53"/>
      <c r="BB43" s="53"/>
      <c r="BC43" s="53"/>
      <c r="BD43" s="53"/>
      <c r="BE43" s="5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row>
    <row r="44" spans="2:100" ht="14.25" customHeight="1">
      <c r="B44" s="188">
        <v>1</v>
      </c>
      <c r="C44" s="191"/>
      <c r="D44" s="293"/>
      <c r="E44" s="294"/>
      <c r="F44" s="294"/>
      <c r="G44" s="294"/>
      <c r="H44" s="294"/>
      <c r="I44" s="294"/>
      <c r="J44" s="295"/>
      <c r="K44" s="301"/>
      <c r="L44" s="302"/>
      <c r="M44" s="302"/>
      <c r="N44" s="302"/>
      <c r="O44" s="303"/>
      <c r="P44" s="207" t="s">
        <v>154</v>
      </c>
      <c r="Q44" s="208"/>
      <c r="R44" s="208"/>
      <c r="S44" s="208"/>
      <c r="T44" s="208"/>
      <c r="U44" s="208"/>
      <c r="V44" s="208"/>
      <c r="W44" s="296"/>
      <c r="X44" s="296"/>
      <c r="Y44" s="296"/>
      <c r="Z44" s="296"/>
      <c r="AA44" s="45" t="s">
        <v>143</v>
      </c>
      <c r="AB44" s="297">
        <f>IFERROR(ROUNDDOWN(W44/W47*W46,-1),0)</f>
        <v>0</v>
      </c>
      <c r="AC44" s="297"/>
      <c r="AD44" s="297"/>
      <c r="AE44" s="297"/>
      <c r="AF44" s="297"/>
      <c r="AG44" s="297"/>
      <c r="AH44" s="297"/>
      <c r="AI44" s="297"/>
      <c r="AJ44" s="208" t="s">
        <v>22</v>
      </c>
      <c r="AK44" s="297">
        <f>IFERROR(ROUNDDOWN(VLOOKUP($AP$6,$BJ$2:$BZ$4,11,0)*W46/W47,-1),0)</f>
        <v>0</v>
      </c>
      <c r="AL44" s="297"/>
      <c r="AM44" s="297"/>
      <c r="AN44" s="297"/>
      <c r="AO44" s="297"/>
      <c r="AP44" s="297"/>
      <c r="AQ44" s="297"/>
      <c r="AR44" s="297"/>
      <c r="AS44" s="212" t="s">
        <v>22</v>
      </c>
      <c r="AU44" s="53"/>
      <c r="AV44" s="53"/>
      <c r="AW44" s="53"/>
      <c r="AX44" s="53"/>
      <c r="AY44" s="53"/>
      <c r="AZ44" s="53"/>
      <c r="BA44" s="53"/>
      <c r="BB44" s="53"/>
      <c r="BC44" s="53"/>
      <c r="BD44" s="53"/>
      <c r="BE44" s="5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row>
    <row r="45" spans="2:100" ht="14.25" customHeight="1">
      <c r="B45" s="188"/>
      <c r="C45" s="191"/>
      <c r="D45" s="308"/>
      <c r="E45" s="309"/>
      <c r="F45" s="309"/>
      <c r="G45" s="309"/>
      <c r="H45" s="309"/>
      <c r="I45" s="309"/>
      <c r="J45" s="310"/>
      <c r="K45" s="304"/>
      <c r="L45" s="285"/>
      <c r="M45" s="285"/>
      <c r="N45" s="285"/>
      <c r="O45" s="305"/>
      <c r="P45" s="188" t="s">
        <v>137</v>
      </c>
      <c r="Q45" s="189"/>
      <c r="R45" s="189"/>
      <c r="S45" s="189"/>
      <c r="T45" s="189"/>
      <c r="U45" s="67" t="s">
        <v>141</v>
      </c>
      <c r="V45" s="68"/>
      <c r="W45" s="23" t="s">
        <v>138</v>
      </c>
      <c r="X45" s="68"/>
      <c r="Y45" s="23" t="s">
        <v>139</v>
      </c>
      <c r="Z45" s="68"/>
      <c r="AA45" s="47" t="s">
        <v>140</v>
      </c>
      <c r="AB45" s="298"/>
      <c r="AC45" s="298"/>
      <c r="AD45" s="298"/>
      <c r="AE45" s="298"/>
      <c r="AF45" s="298"/>
      <c r="AG45" s="298"/>
      <c r="AH45" s="298"/>
      <c r="AI45" s="298"/>
      <c r="AJ45" s="176"/>
      <c r="AK45" s="298"/>
      <c r="AL45" s="298"/>
      <c r="AM45" s="298"/>
      <c r="AN45" s="298"/>
      <c r="AO45" s="298"/>
      <c r="AP45" s="298"/>
      <c r="AQ45" s="298"/>
      <c r="AR45" s="298"/>
      <c r="AS45" s="195"/>
      <c r="AU45" s="53"/>
      <c r="AV45" s="53"/>
      <c r="AW45" s="53"/>
      <c r="AX45" s="53"/>
      <c r="AY45" s="53"/>
      <c r="AZ45" s="53"/>
      <c r="BA45" s="53"/>
      <c r="BB45" s="53"/>
      <c r="BC45" s="53"/>
      <c r="BD45" s="53"/>
      <c r="BE45" s="5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row>
    <row r="46" spans="2:100" ht="14.25" customHeight="1">
      <c r="B46" s="188"/>
      <c r="C46" s="191"/>
      <c r="D46" s="311"/>
      <c r="E46" s="312"/>
      <c r="F46" s="312"/>
      <c r="G46" s="312"/>
      <c r="H46" s="312"/>
      <c r="I46" s="312"/>
      <c r="J46" s="313"/>
      <c r="K46" s="304"/>
      <c r="L46" s="285"/>
      <c r="M46" s="285"/>
      <c r="N46" s="285"/>
      <c r="O46" s="305"/>
      <c r="P46" s="299" t="s">
        <v>151</v>
      </c>
      <c r="Q46" s="300"/>
      <c r="R46" s="300"/>
      <c r="S46" s="300"/>
      <c r="T46" s="300"/>
      <c r="U46" s="300"/>
      <c r="V46" s="300"/>
      <c r="W46" s="285"/>
      <c r="X46" s="285"/>
      <c r="Y46" s="285"/>
      <c r="Z46" s="285"/>
      <c r="AA46" s="45" t="s">
        <v>134</v>
      </c>
      <c r="AB46" s="317">
        <f>MIN(AB44,AK44)</f>
        <v>0</v>
      </c>
      <c r="AC46" s="286"/>
      <c r="AD46" s="286"/>
      <c r="AE46" s="286"/>
      <c r="AF46" s="286"/>
      <c r="AG46" s="286"/>
      <c r="AH46" s="286"/>
      <c r="AI46" s="286"/>
      <c r="AJ46" s="286"/>
      <c r="AK46" s="286"/>
      <c r="AL46" s="286"/>
      <c r="AM46" s="286"/>
      <c r="AN46" s="286"/>
      <c r="AO46" s="286"/>
      <c r="AP46" s="286"/>
      <c r="AQ46" s="286"/>
      <c r="AR46" s="286"/>
      <c r="AS46" s="212" t="s">
        <v>22</v>
      </c>
      <c r="AU46" s="53"/>
      <c r="AV46" s="53"/>
      <c r="AW46" s="53"/>
      <c r="AX46" s="53"/>
      <c r="AY46" s="53"/>
      <c r="AZ46" s="53"/>
      <c r="BA46" s="53"/>
      <c r="BB46" s="53"/>
      <c r="BC46" s="53"/>
      <c r="BD46" s="53"/>
      <c r="BE46" s="5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row>
    <row r="47" spans="2:100" ht="13.5" customHeight="1">
      <c r="B47" s="192"/>
      <c r="C47" s="195"/>
      <c r="D47" s="314"/>
      <c r="E47" s="315"/>
      <c r="F47" s="315"/>
      <c r="G47" s="315"/>
      <c r="H47" s="315"/>
      <c r="I47" s="315"/>
      <c r="J47" s="316"/>
      <c r="K47" s="306"/>
      <c r="L47" s="292"/>
      <c r="M47" s="292"/>
      <c r="N47" s="292"/>
      <c r="O47" s="307"/>
      <c r="P47" s="320" t="str">
        <f>IF(X45="","",X45)</f>
        <v/>
      </c>
      <c r="Q47" s="321"/>
      <c r="R47" s="321" t="s">
        <v>153</v>
      </c>
      <c r="S47" s="321"/>
      <c r="T47" s="321"/>
      <c r="U47" s="321"/>
      <c r="V47" s="321"/>
      <c r="W47" s="292"/>
      <c r="X47" s="292"/>
      <c r="Y47" s="292"/>
      <c r="Z47" s="292"/>
      <c r="AA47" s="21" t="s">
        <v>142</v>
      </c>
      <c r="AB47" s="318"/>
      <c r="AC47" s="319"/>
      <c r="AD47" s="319"/>
      <c r="AE47" s="319"/>
      <c r="AF47" s="319"/>
      <c r="AG47" s="319"/>
      <c r="AH47" s="319"/>
      <c r="AI47" s="319"/>
      <c r="AJ47" s="319"/>
      <c r="AK47" s="319"/>
      <c r="AL47" s="319"/>
      <c r="AM47" s="319"/>
      <c r="AN47" s="319"/>
      <c r="AO47" s="319"/>
      <c r="AP47" s="319"/>
      <c r="AQ47" s="319"/>
      <c r="AR47" s="319"/>
      <c r="AS47" s="195"/>
      <c r="AU47" s="53"/>
      <c r="AV47" s="53"/>
      <c r="AW47" s="53"/>
      <c r="AX47" s="53"/>
      <c r="AY47" s="53"/>
      <c r="AZ47" s="53"/>
      <c r="BA47" s="53"/>
      <c r="BB47" s="53"/>
      <c r="BC47" s="53"/>
      <c r="BD47" s="53"/>
      <c r="BE47" s="5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row>
    <row r="48" spans="2:100" ht="14.25" customHeight="1">
      <c r="B48" s="188">
        <v>2</v>
      </c>
      <c r="C48" s="191"/>
      <c r="D48" s="293"/>
      <c r="E48" s="294"/>
      <c r="F48" s="294"/>
      <c r="G48" s="294"/>
      <c r="H48" s="294"/>
      <c r="I48" s="294"/>
      <c r="J48" s="295"/>
      <c r="K48" s="301"/>
      <c r="L48" s="302"/>
      <c r="M48" s="302"/>
      <c r="N48" s="302"/>
      <c r="O48" s="303"/>
      <c r="P48" s="207" t="s">
        <v>154</v>
      </c>
      <c r="Q48" s="208"/>
      <c r="R48" s="208"/>
      <c r="S48" s="208"/>
      <c r="T48" s="208"/>
      <c r="U48" s="208"/>
      <c r="V48" s="208"/>
      <c r="W48" s="296"/>
      <c r="X48" s="296"/>
      <c r="Y48" s="296"/>
      <c r="Z48" s="296"/>
      <c r="AA48" s="45" t="s">
        <v>22</v>
      </c>
      <c r="AB48" s="297">
        <f>IFERROR(ROUNDDOWN(W48/W51*W50,-1),0)</f>
        <v>0</v>
      </c>
      <c r="AC48" s="297"/>
      <c r="AD48" s="297"/>
      <c r="AE48" s="297"/>
      <c r="AF48" s="297"/>
      <c r="AG48" s="297"/>
      <c r="AH48" s="297"/>
      <c r="AI48" s="297"/>
      <c r="AJ48" s="208" t="s">
        <v>22</v>
      </c>
      <c r="AK48" s="297">
        <f>IFERROR(ROUNDDOWN(VLOOKUP($AP$6,$BJ$2:$BZ$4,11,0)*W50/W51,-1),0)</f>
        <v>0</v>
      </c>
      <c r="AL48" s="297"/>
      <c r="AM48" s="297"/>
      <c r="AN48" s="297"/>
      <c r="AO48" s="297"/>
      <c r="AP48" s="297"/>
      <c r="AQ48" s="297"/>
      <c r="AR48" s="297"/>
      <c r="AS48" s="212" t="s">
        <v>22</v>
      </c>
      <c r="AU48" s="53"/>
      <c r="AV48" s="53"/>
      <c r="AW48" s="53"/>
      <c r="AX48" s="53"/>
      <c r="AY48" s="53"/>
      <c r="AZ48" s="53"/>
      <c r="BA48" s="53"/>
      <c r="BB48" s="53"/>
      <c r="BC48" s="53"/>
      <c r="BD48" s="53"/>
      <c r="BE48" s="5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row>
    <row r="49" spans="2:85" ht="14.25" customHeight="1">
      <c r="B49" s="188"/>
      <c r="C49" s="191"/>
      <c r="D49" s="308"/>
      <c r="E49" s="309"/>
      <c r="F49" s="309"/>
      <c r="G49" s="309"/>
      <c r="H49" s="309"/>
      <c r="I49" s="309"/>
      <c r="J49" s="310"/>
      <c r="K49" s="304"/>
      <c r="L49" s="285"/>
      <c r="M49" s="285"/>
      <c r="N49" s="285"/>
      <c r="O49" s="305"/>
      <c r="P49" s="188" t="s">
        <v>137</v>
      </c>
      <c r="Q49" s="189"/>
      <c r="R49" s="189"/>
      <c r="S49" s="189"/>
      <c r="T49" s="189"/>
      <c r="U49" s="67" t="s">
        <v>141</v>
      </c>
      <c r="V49" s="68"/>
      <c r="W49" s="23" t="s">
        <v>3</v>
      </c>
      <c r="X49" s="68"/>
      <c r="Y49" s="23" t="s">
        <v>139</v>
      </c>
      <c r="Z49" s="68"/>
      <c r="AA49" s="47" t="s">
        <v>140</v>
      </c>
      <c r="AB49" s="298"/>
      <c r="AC49" s="298"/>
      <c r="AD49" s="298"/>
      <c r="AE49" s="298"/>
      <c r="AF49" s="298"/>
      <c r="AG49" s="298"/>
      <c r="AH49" s="298"/>
      <c r="AI49" s="298"/>
      <c r="AJ49" s="176"/>
      <c r="AK49" s="298"/>
      <c r="AL49" s="298"/>
      <c r="AM49" s="298"/>
      <c r="AN49" s="298"/>
      <c r="AO49" s="298"/>
      <c r="AP49" s="298"/>
      <c r="AQ49" s="298"/>
      <c r="AR49" s="298"/>
      <c r="AS49" s="195"/>
      <c r="AU49" s="53"/>
      <c r="AV49" s="53"/>
      <c r="AW49" s="53"/>
      <c r="AX49" s="53"/>
      <c r="AY49" s="53"/>
      <c r="AZ49" s="53"/>
      <c r="BA49" s="53"/>
      <c r="BB49" s="53"/>
      <c r="BC49" s="53"/>
      <c r="BD49" s="53"/>
      <c r="BE49" s="5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row>
    <row r="50" spans="2:85" ht="14.25" customHeight="1">
      <c r="B50" s="188"/>
      <c r="C50" s="191"/>
      <c r="D50" s="311"/>
      <c r="E50" s="312"/>
      <c r="F50" s="312"/>
      <c r="G50" s="312"/>
      <c r="H50" s="312"/>
      <c r="I50" s="312"/>
      <c r="J50" s="313"/>
      <c r="K50" s="304"/>
      <c r="L50" s="285"/>
      <c r="M50" s="285"/>
      <c r="N50" s="285"/>
      <c r="O50" s="305"/>
      <c r="P50" s="299" t="s">
        <v>151</v>
      </c>
      <c r="Q50" s="300"/>
      <c r="R50" s="300"/>
      <c r="S50" s="300"/>
      <c r="T50" s="300"/>
      <c r="U50" s="300"/>
      <c r="V50" s="300"/>
      <c r="W50" s="285"/>
      <c r="X50" s="285"/>
      <c r="Y50" s="285"/>
      <c r="Z50" s="285"/>
      <c r="AA50" s="45" t="s">
        <v>1</v>
      </c>
      <c r="AB50" s="317">
        <f>MIN(AB48,AK48)</f>
        <v>0</v>
      </c>
      <c r="AC50" s="286"/>
      <c r="AD50" s="286"/>
      <c r="AE50" s="286"/>
      <c r="AF50" s="286"/>
      <c r="AG50" s="286"/>
      <c r="AH50" s="286"/>
      <c r="AI50" s="286"/>
      <c r="AJ50" s="286"/>
      <c r="AK50" s="286"/>
      <c r="AL50" s="286"/>
      <c r="AM50" s="286"/>
      <c r="AN50" s="286"/>
      <c r="AO50" s="286"/>
      <c r="AP50" s="286"/>
      <c r="AQ50" s="286"/>
      <c r="AR50" s="286"/>
      <c r="AS50" s="212" t="s">
        <v>22</v>
      </c>
      <c r="AU50" s="53"/>
      <c r="AV50" s="53"/>
      <c r="AW50" s="53"/>
      <c r="AX50" s="53"/>
      <c r="AY50" s="53"/>
      <c r="AZ50" s="53"/>
      <c r="BA50" s="53"/>
      <c r="BB50" s="53"/>
      <c r="BC50" s="53"/>
      <c r="BD50" s="53"/>
      <c r="BE50" s="5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row>
    <row r="51" spans="2:85" ht="13.5" customHeight="1">
      <c r="B51" s="192"/>
      <c r="C51" s="195"/>
      <c r="D51" s="314"/>
      <c r="E51" s="315"/>
      <c r="F51" s="315"/>
      <c r="G51" s="315"/>
      <c r="H51" s="315"/>
      <c r="I51" s="315"/>
      <c r="J51" s="316"/>
      <c r="K51" s="306"/>
      <c r="L51" s="292"/>
      <c r="M51" s="292"/>
      <c r="N51" s="292"/>
      <c r="O51" s="307"/>
      <c r="P51" s="320" t="str">
        <f>IF(X49="","",X49)</f>
        <v/>
      </c>
      <c r="Q51" s="321"/>
      <c r="R51" s="321" t="s">
        <v>152</v>
      </c>
      <c r="S51" s="321"/>
      <c r="T51" s="321"/>
      <c r="U51" s="321"/>
      <c r="V51" s="321"/>
      <c r="W51" s="292"/>
      <c r="X51" s="292"/>
      <c r="Y51" s="292"/>
      <c r="Z51" s="292"/>
      <c r="AA51" s="21" t="s">
        <v>142</v>
      </c>
      <c r="AB51" s="318"/>
      <c r="AC51" s="319"/>
      <c r="AD51" s="319"/>
      <c r="AE51" s="319"/>
      <c r="AF51" s="319"/>
      <c r="AG51" s="319"/>
      <c r="AH51" s="319"/>
      <c r="AI51" s="319"/>
      <c r="AJ51" s="319"/>
      <c r="AK51" s="319"/>
      <c r="AL51" s="319"/>
      <c r="AM51" s="319"/>
      <c r="AN51" s="319"/>
      <c r="AO51" s="319"/>
      <c r="AP51" s="319"/>
      <c r="AQ51" s="319"/>
      <c r="AR51" s="319"/>
      <c r="AS51" s="195"/>
      <c r="AU51" s="53"/>
      <c r="AV51" s="53"/>
      <c r="AW51" s="53"/>
      <c r="AX51" s="53"/>
      <c r="AY51" s="53"/>
      <c r="AZ51" s="53"/>
      <c r="BA51" s="53"/>
      <c r="BB51" s="53"/>
      <c r="BC51" s="53"/>
      <c r="BD51" s="53"/>
      <c r="BE51" s="5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row>
    <row r="52" spans="2:85" ht="14.25" customHeight="1">
      <c r="B52" s="188">
        <v>3</v>
      </c>
      <c r="C52" s="191"/>
      <c r="D52" s="293"/>
      <c r="E52" s="294"/>
      <c r="F52" s="294"/>
      <c r="G52" s="294"/>
      <c r="H52" s="294"/>
      <c r="I52" s="294"/>
      <c r="J52" s="295"/>
      <c r="K52" s="301"/>
      <c r="L52" s="302"/>
      <c r="M52" s="302"/>
      <c r="N52" s="302"/>
      <c r="O52" s="303"/>
      <c r="P52" s="207" t="s">
        <v>154</v>
      </c>
      <c r="Q52" s="208"/>
      <c r="R52" s="208"/>
      <c r="S52" s="208"/>
      <c r="T52" s="208"/>
      <c r="U52" s="208"/>
      <c r="V52" s="208"/>
      <c r="W52" s="296"/>
      <c r="X52" s="296"/>
      <c r="Y52" s="296"/>
      <c r="Z52" s="296"/>
      <c r="AA52" s="45" t="s">
        <v>22</v>
      </c>
      <c r="AB52" s="297">
        <f>IFERROR(ROUNDDOWN(W52/W55*W54,-1),0)</f>
        <v>0</v>
      </c>
      <c r="AC52" s="297"/>
      <c r="AD52" s="297"/>
      <c r="AE52" s="297"/>
      <c r="AF52" s="297"/>
      <c r="AG52" s="297"/>
      <c r="AH52" s="297"/>
      <c r="AI52" s="297"/>
      <c r="AJ52" s="208" t="s">
        <v>22</v>
      </c>
      <c r="AK52" s="297">
        <f>IFERROR(ROUNDDOWN(VLOOKUP($AP$6,$BJ$2:$BZ$4,11,0)*W54/W55,-1),0)</f>
        <v>0</v>
      </c>
      <c r="AL52" s="297"/>
      <c r="AM52" s="297"/>
      <c r="AN52" s="297"/>
      <c r="AO52" s="297"/>
      <c r="AP52" s="297"/>
      <c r="AQ52" s="297"/>
      <c r="AR52" s="297"/>
      <c r="AS52" s="212" t="s">
        <v>22</v>
      </c>
      <c r="AU52" s="53"/>
      <c r="AV52" s="53"/>
      <c r="AW52" s="53"/>
      <c r="AX52" s="53"/>
      <c r="AY52" s="53"/>
      <c r="AZ52" s="53"/>
      <c r="BA52" s="53"/>
      <c r="BB52" s="53"/>
      <c r="BC52" s="53"/>
      <c r="BD52" s="53"/>
      <c r="BE52" s="5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row>
    <row r="53" spans="2:85" ht="14.25" customHeight="1">
      <c r="B53" s="188"/>
      <c r="C53" s="191"/>
      <c r="D53" s="308"/>
      <c r="E53" s="309"/>
      <c r="F53" s="309"/>
      <c r="G53" s="309"/>
      <c r="H53" s="309"/>
      <c r="I53" s="309"/>
      <c r="J53" s="310"/>
      <c r="K53" s="304"/>
      <c r="L53" s="285"/>
      <c r="M53" s="285"/>
      <c r="N53" s="285"/>
      <c r="O53" s="305"/>
      <c r="P53" s="188" t="s">
        <v>137</v>
      </c>
      <c r="Q53" s="189"/>
      <c r="R53" s="189"/>
      <c r="S53" s="189"/>
      <c r="T53" s="189"/>
      <c r="U53" s="67" t="s">
        <v>141</v>
      </c>
      <c r="V53" s="68"/>
      <c r="W53" s="23" t="s">
        <v>3</v>
      </c>
      <c r="X53" s="68"/>
      <c r="Y53" s="23" t="s">
        <v>139</v>
      </c>
      <c r="Z53" s="68"/>
      <c r="AA53" s="47" t="s">
        <v>140</v>
      </c>
      <c r="AB53" s="298"/>
      <c r="AC53" s="298"/>
      <c r="AD53" s="298"/>
      <c r="AE53" s="298"/>
      <c r="AF53" s="298"/>
      <c r="AG53" s="298"/>
      <c r="AH53" s="298"/>
      <c r="AI53" s="298"/>
      <c r="AJ53" s="176"/>
      <c r="AK53" s="298"/>
      <c r="AL53" s="298"/>
      <c r="AM53" s="298"/>
      <c r="AN53" s="298"/>
      <c r="AO53" s="298"/>
      <c r="AP53" s="298"/>
      <c r="AQ53" s="298"/>
      <c r="AR53" s="298"/>
      <c r="AS53" s="195"/>
      <c r="AU53" s="53"/>
      <c r="AV53" s="53"/>
      <c r="AW53" s="53"/>
      <c r="AX53" s="53"/>
      <c r="AY53" s="53"/>
      <c r="AZ53" s="53"/>
      <c r="BA53" s="53"/>
      <c r="BB53" s="53"/>
      <c r="BC53" s="53"/>
      <c r="BD53" s="53"/>
      <c r="BE53" s="5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row>
    <row r="54" spans="2:85" ht="14.25" customHeight="1">
      <c r="B54" s="188"/>
      <c r="C54" s="191"/>
      <c r="D54" s="311"/>
      <c r="E54" s="312"/>
      <c r="F54" s="312"/>
      <c r="G54" s="312"/>
      <c r="H54" s="312"/>
      <c r="I54" s="312"/>
      <c r="J54" s="313"/>
      <c r="K54" s="304"/>
      <c r="L54" s="285"/>
      <c r="M54" s="285"/>
      <c r="N54" s="285"/>
      <c r="O54" s="305"/>
      <c r="P54" s="299" t="s">
        <v>151</v>
      </c>
      <c r="Q54" s="300"/>
      <c r="R54" s="300"/>
      <c r="S54" s="300"/>
      <c r="T54" s="300"/>
      <c r="U54" s="300"/>
      <c r="V54" s="300"/>
      <c r="W54" s="285"/>
      <c r="X54" s="285"/>
      <c r="Y54" s="285"/>
      <c r="Z54" s="285"/>
      <c r="AA54" s="45" t="s">
        <v>1</v>
      </c>
      <c r="AB54" s="317">
        <f>MIN(AB52,AK52)</f>
        <v>0</v>
      </c>
      <c r="AC54" s="286"/>
      <c r="AD54" s="286"/>
      <c r="AE54" s="286"/>
      <c r="AF54" s="286"/>
      <c r="AG54" s="286"/>
      <c r="AH54" s="286"/>
      <c r="AI54" s="286"/>
      <c r="AJ54" s="286"/>
      <c r="AK54" s="286"/>
      <c r="AL54" s="286"/>
      <c r="AM54" s="286"/>
      <c r="AN54" s="286"/>
      <c r="AO54" s="286"/>
      <c r="AP54" s="286"/>
      <c r="AQ54" s="286"/>
      <c r="AR54" s="286"/>
      <c r="AS54" s="212" t="s">
        <v>22</v>
      </c>
      <c r="AU54" s="53"/>
      <c r="AV54" s="53"/>
      <c r="AW54" s="53"/>
      <c r="AX54" s="53"/>
      <c r="AY54" s="53"/>
      <c r="AZ54" s="53"/>
      <c r="BA54" s="53"/>
      <c r="BB54" s="53"/>
      <c r="BC54" s="53"/>
      <c r="BD54" s="53"/>
      <c r="BE54" s="5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row>
    <row r="55" spans="2:85" ht="13.5" customHeight="1">
      <c r="B55" s="192"/>
      <c r="C55" s="195"/>
      <c r="D55" s="314"/>
      <c r="E55" s="315"/>
      <c r="F55" s="315"/>
      <c r="G55" s="315"/>
      <c r="H55" s="315"/>
      <c r="I55" s="315"/>
      <c r="J55" s="316"/>
      <c r="K55" s="306"/>
      <c r="L55" s="292"/>
      <c r="M55" s="292"/>
      <c r="N55" s="292"/>
      <c r="O55" s="307"/>
      <c r="P55" s="320" t="str">
        <f>IF(X53="","",X53)</f>
        <v/>
      </c>
      <c r="Q55" s="321"/>
      <c r="R55" s="321" t="s">
        <v>152</v>
      </c>
      <c r="S55" s="321"/>
      <c r="T55" s="321"/>
      <c r="U55" s="321"/>
      <c r="V55" s="321"/>
      <c r="W55" s="292"/>
      <c r="X55" s="292"/>
      <c r="Y55" s="292"/>
      <c r="Z55" s="292"/>
      <c r="AA55" s="21" t="s">
        <v>142</v>
      </c>
      <c r="AB55" s="318"/>
      <c r="AC55" s="319"/>
      <c r="AD55" s="319"/>
      <c r="AE55" s="319"/>
      <c r="AF55" s="319"/>
      <c r="AG55" s="319"/>
      <c r="AH55" s="319"/>
      <c r="AI55" s="319"/>
      <c r="AJ55" s="319"/>
      <c r="AK55" s="319"/>
      <c r="AL55" s="319"/>
      <c r="AM55" s="319"/>
      <c r="AN55" s="319"/>
      <c r="AO55" s="319"/>
      <c r="AP55" s="319"/>
      <c r="AQ55" s="319"/>
      <c r="AR55" s="319"/>
      <c r="AS55" s="195"/>
      <c r="AU55" s="53"/>
      <c r="AV55" s="53"/>
      <c r="AW55" s="53"/>
      <c r="AX55" s="53"/>
      <c r="AY55" s="53"/>
      <c r="AZ55" s="53"/>
      <c r="BA55" s="53"/>
      <c r="BB55" s="53"/>
      <c r="BC55" s="53"/>
      <c r="BD55" s="53"/>
      <c r="BE55" s="5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row>
    <row r="56" spans="2:85" ht="14.25" customHeight="1">
      <c r="B56" s="188">
        <v>4</v>
      </c>
      <c r="C56" s="191"/>
      <c r="D56" s="293"/>
      <c r="E56" s="294"/>
      <c r="F56" s="294"/>
      <c r="G56" s="294"/>
      <c r="H56" s="294"/>
      <c r="I56" s="294"/>
      <c r="J56" s="295"/>
      <c r="K56" s="301"/>
      <c r="L56" s="302"/>
      <c r="M56" s="302"/>
      <c r="N56" s="302"/>
      <c r="O56" s="303"/>
      <c r="P56" s="207" t="s">
        <v>154</v>
      </c>
      <c r="Q56" s="208"/>
      <c r="R56" s="208"/>
      <c r="S56" s="208"/>
      <c r="T56" s="208"/>
      <c r="U56" s="208"/>
      <c r="V56" s="208"/>
      <c r="W56" s="296"/>
      <c r="X56" s="296"/>
      <c r="Y56" s="296"/>
      <c r="Z56" s="296"/>
      <c r="AA56" s="45" t="s">
        <v>22</v>
      </c>
      <c r="AB56" s="297">
        <f>IFERROR(ROUNDDOWN(W56/W59*W58,-1),0)</f>
        <v>0</v>
      </c>
      <c r="AC56" s="297"/>
      <c r="AD56" s="297"/>
      <c r="AE56" s="297"/>
      <c r="AF56" s="297"/>
      <c r="AG56" s="297"/>
      <c r="AH56" s="297"/>
      <c r="AI56" s="297"/>
      <c r="AJ56" s="208" t="s">
        <v>22</v>
      </c>
      <c r="AK56" s="297">
        <f>IFERROR(ROUNDDOWN(VLOOKUP($AP$6,$BJ$2:$BZ$4,11,0)*W58/W59,-1),0)</f>
        <v>0</v>
      </c>
      <c r="AL56" s="297"/>
      <c r="AM56" s="297"/>
      <c r="AN56" s="297"/>
      <c r="AO56" s="297"/>
      <c r="AP56" s="297"/>
      <c r="AQ56" s="297"/>
      <c r="AR56" s="297"/>
      <c r="AS56" s="212" t="s">
        <v>22</v>
      </c>
      <c r="AU56" s="53"/>
      <c r="AV56" s="53"/>
      <c r="AW56" s="53"/>
      <c r="AX56" s="53"/>
      <c r="AY56" s="53"/>
      <c r="AZ56" s="53"/>
      <c r="BA56" s="53"/>
      <c r="BB56" s="53"/>
      <c r="BC56" s="53"/>
      <c r="BD56" s="53"/>
      <c r="BE56" s="5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row>
    <row r="57" spans="2:85" ht="14.25" customHeight="1">
      <c r="B57" s="188"/>
      <c r="C57" s="191"/>
      <c r="D57" s="308"/>
      <c r="E57" s="309"/>
      <c r="F57" s="309"/>
      <c r="G57" s="309"/>
      <c r="H57" s="309"/>
      <c r="I57" s="309"/>
      <c r="J57" s="310"/>
      <c r="K57" s="304"/>
      <c r="L57" s="285"/>
      <c r="M57" s="285"/>
      <c r="N57" s="285"/>
      <c r="O57" s="305"/>
      <c r="P57" s="188" t="s">
        <v>137</v>
      </c>
      <c r="Q57" s="189"/>
      <c r="R57" s="189"/>
      <c r="S57" s="189"/>
      <c r="T57" s="189"/>
      <c r="U57" s="67" t="s">
        <v>141</v>
      </c>
      <c r="V57" s="68"/>
      <c r="W57" s="23" t="s">
        <v>3</v>
      </c>
      <c r="X57" s="68"/>
      <c r="Y57" s="23" t="s">
        <v>139</v>
      </c>
      <c r="Z57" s="68"/>
      <c r="AA57" s="47" t="s">
        <v>140</v>
      </c>
      <c r="AB57" s="298"/>
      <c r="AC57" s="298"/>
      <c r="AD57" s="298"/>
      <c r="AE57" s="298"/>
      <c r="AF57" s="298"/>
      <c r="AG57" s="298"/>
      <c r="AH57" s="298"/>
      <c r="AI57" s="298"/>
      <c r="AJ57" s="176"/>
      <c r="AK57" s="298"/>
      <c r="AL57" s="298"/>
      <c r="AM57" s="298"/>
      <c r="AN57" s="298"/>
      <c r="AO57" s="298"/>
      <c r="AP57" s="298"/>
      <c r="AQ57" s="298"/>
      <c r="AR57" s="298"/>
      <c r="AS57" s="195"/>
      <c r="AU57" s="53"/>
      <c r="AV57" s="53"/>
      <c r="AW57" s="53"/>
      <c r="AX57" s="53"/>
      <c r="AY57" s="53"/>
      <c r="AZ57" s="53"/>
      <c r="BA57" s="53"/>
      <c r="BB57" s="53"/>
      <c r="BC57" s="53"/>
      <c r="BD57" s="53"/>
      <c r="BE57" s="5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row>
    <row r="58" spans="2:85" ht="14.25" customHeight="1">
      <c r="B58" s="188"/>
      <c r="C58" s="191"/>
      <c r="D58" s="311"/>
      <c r="E58" s="312"/>
      <c r="F58" s="312"/>
      <c r="G58" s="312"/>
      <c r="H58" s="312"/>
      <c r="I58" s="312"/>
      <c r="J58" s="313"/>
      <c r="K58" s="304"/>
      <c r="L58" s="285"/>
      <c r="M58" s="285"/>
      <c r="N58" s="285"/>
      <c r="O58" s="305"/>
      <c r="P58" s="299" t="s">
        <v>151</v>
      </c>
      <c r="Q58" s="300"/>
      <c r="R58" s="300"/>
      <c r="S58" s="300"/>
      <c r="T58" s="300"/>
      <c r="U58" s="300"/>
      <c r="V58" s="300"/>
      <c r="W58" s="285"/>
      <c r="X58" s="285"/>
      <c r="Y58" s="285"/>
      <c r="Z58" s="285"/>
      <c r="AA58" s="45" t="s">
        <v>1</v>
      </c>
      <c r="AB58" s="317">
        <f>MIN(AB56,AK56)</f>
        <v>0</v>
      </c>
      <c r="AC58" s="286"/>
      <c r="AD58" s="286"/>
      <c r="AE58" s="286"/>
      <c r="AF58" s="286"/>
      <c r="AG58" s="286"/>
      <c r="AH58" s="286"/>
      <c r="AI58" s="286"/>
      <c r="AJ58" s="286"/>
      <c r="AK58" s="286"/>
      <c r="AL58" s="286"/>
      <c r="AM58" s="286"/>
      <c r="AN58" s="286"/>
      <c r="AO58" s="286"/>
      <c r="AP58" s="286"/>
      <c r="AQ58" s="286"/>
      <c r="AR58" s="286"/>
      <c r="AS58" s="212" t="s">
        <v>22</v>
      </c>
      <c r="AU58" s="53"/>
      <c r="AV58" s="53"/>
      <c r="AW58" s="53"/>
      <c r="AX58" s="53"/>
      <c r="AY58" s="53"/>
      <c r="AZ58" s="53"/>
      <c r="BA58" s="53"/>
      <c r="BB58" s="53"/>
      <c r="BC58" s="53"/>
      <c r="BD58" s="53"/>
      <c r="BE58" s="5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row>
    <row r="59" spans="2:85" ht="13.5" customHeight="1">
      <c r="B59" s="192"/>
      <c r="C59" s="195"/>
      <c r="D59" s="314"/>
      <c r="E59" s="315"/>
      <c r="F59" s="315"/>
      <c r="G59" s="315"/>
      <c r="H59" s="315"/>
      <c r="I59" s="315"/>
      <c r="J59" s="316"/>
      <c r="K59" s="306"/>
      <c r="L59" s="292"/>
      <c r="M59" s="292"/>
      <c r="N59" s="292"/>
      <c r="O59" s="307"/>
      <c r="P59" s="320" t="str">
        <f>IF(X57="","",X57)</f>
        <v/>
      </c>
      <c r="Q59" s="321"/>
      <c r="R59" s="321" t="s">
        <v>152</v>
      </c>
      <c r="S59" s="321"/>
      <c r="T59" s="321"/>
      <c r="U59" s="321"/>
      <c r="V59" s="321"/>
      <c r="W59" s="292"/>
      <c r="X59" s="292"/>
      <c r="Y59" s="292"/>
      <c r="Z59" s="292"/>
      <c r="AA59" s="21" t="s">
        <v>142</v>
      </c>
      <c r="AB59" s="318"/>
      <c r="AC59" s="319"/>
      <c r="AD59" s="319"/>
      <c r="AE59" s="319"/>
      <c r="AF59" s="319"/>
      <c r="AG59" s="319"/>
      <c r="AH59" s="319"/>
      <c r="AI59" s="319"/>
      <c r="AJ59" s="319"/>
      <c r="AK59" s="319"/>
      <c r="AL59" s="319"/>
      <c r="AM59" s="319"/>
      <c r="AN59" s="319"/>
      <c r="AO59" s="319"/>
      <c r="AP59" s="319"/>
      <c r="AQ59" s="319"/>
      <c r="AR59" s="319"/>
      <c r="AS59" s="195"/>
      <c r="AU59" s="53"/>
      <c r="AV59" s="53"/>
      <c r="AW59" s="53"/>
      <c r="AX59" s="53"/>
      <c r="AY59" s="53"/>
      <c r="AZ59" s="53"/>
      <c r="BA59" s="53"/>
      <c r="BB59" s="53"/>
      <c r="BC59" s="53"/>
      <c r="BD59" s="53"/>
      <c r="BE59" s="5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row>
    <row r="60" spans="2:85" ht="14.25" customHeight="1">
      <c r="B60" s="188">
        <v>5</v>
      </c>
      <c r="C60" s="191"/>
      <c r="D60" s="293"/>
      <c r="E60" s="294"/>
      <c r="F60" s="294"/>
      <c r="G60" s="294"/>
      <c r="H60" s="294"/>
      <c r="I60" s="294"/>
      <c r="J60" s="295"/>
      <c r="K60" s="301"/>
      <c r="L60" s="302"/>
      <c r="M60" s="302"/>
      <c r="N60" s="302"/>
      <c r="O60" s="303"/>
      <c r="P60" s="207" t="s">
        <v>154</v>
      </c>
      <c r="Q60" s="208"/>
      <c r="R60" s="208"/>
      <c r="S60" s="208"/>
      <c r="T60" s="208"/>
      <c r="U60" s="208"/>
      <c r="V60" s="208"/>
      <c r="W60" s="296"/>
      <c r="X60" s="296"/>
      <c r="Y60" s="296"/>
      <c r="Z60" s="296"/>
      <c r="AA60" s="45" t="s">
        <v>22</v>
      </c>
      <c r="AB60" s="297">
        <f>IFERROR(ROUNDDOWN(W60/W63*W62,-1),0)</f>
        <v>0</v>
      </c>
      <c r="AC60" s="297"/>
      <c r="AD60" s="297"/>
      <c r="AE60" s="297"/>
      <c r="AF60" s="297"/>
      <c r="AG60" s="297"/>
      <c r="AH60" s="297"/>
      <c r="AI60" s="297"/>
      <c r="AJ60" s="208" t="s">
        <v>22</v>
      </c>
      <c r="AK60" s="297">
        <f>IFERROR(ROUNDDOWN(VLOOKUP($AP$6,$BJ$2:$BZ$4,11,0)*W62/W63,-1),0)</f>
        <v>0</v>
      </c>
      <c r="AL60" s="297"/>
      <c r="AM60" s="297"/>
      <c r="AN60" s="297"/>
      <c r="AO60" s="297"/>
      <c r="AP60" s="297"/>
      <c r="AQ60" s="297"/>
      <c r="AR60" s="297"/>
      <c r="AS60" s="212" t="s">
        <v>22</v>
      </c>
      <c r="AU60" s="53"/>
      <c r="AV60" s="53"/>
      <c r="AW60" s="53"/>
      <c r="AX60" s="53"/>
      <c r="AY60" s="53"/>
      <c r="AZ60" s="53"/>
      <c r="BA60" s="53"/>
      <c r="BB60" s="53"/>
      <c r="BC60" s="53"/>
      <c r="BD60" s="53"/>
      <c r="BE60" s="5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row>
    <row r="61" spans="2:85" ht="14.25" customHeight="1">
      <c r="B61" s="188"/>
      <c r="C61" s="191"/>
      <c r="D61" s="308"/>
      <c r="E61" s="309"/>
      <c r="F61" s="309"/>
      <c r="G61" s="309"/>
      <c r="H61" s="309"/>
      <c r="I61" s="309"/>
      <c r="J61" s="310"/>
      <c r="K61" s="304"/>
      <c r="L61" s="285"/>
      <c r="M61" s="285"/>
      <c r="N61" s="285"/>
      <c r="O61" s="305"/>
      <c r="P61" s="188" t="s">
        <v>137</v>
      </c>
      <c r="Q61" s="189"/>
      <c r="R61" s="189"/>
      <c r="S61" s="189"/>
      <c r="T61" s="189"/>
      <c r="U61" s="67" t="s">
        <v>141</v>
      </c>
      <c r="V61" s="68"/>
      <c r="W61" s="23" t="s">
        <v>3</v>
      </c>
      <c r="X61" s="68"/>
      <c r="Y61" s="23" t="s">
        <v>139</v>
      </c>
      <c r="Z61" s="68"/>
      <c r="AA61" s="47" t="s">
        <v>140</v>
      </c>
      <c r="AB61" s="298"/>
      <c r="AC61" s="298"/>
      <c r="AD61" s="298"/>
      <c r="AE61" s="298"/>
      <c r="AF61" s="298"/>
      <c r="AG61" s="298"/>
      <c r="AH61" s="298"/>
      <c r="AI61" s="298"/>
      <c r="AJ61" s="176"/>
      <c r="AK61" s="298"/>
      <c r="AL61" s="298"/>
      <c r="AM61" s="298"/>
      <c r="AN61" s="298"/>
      <c r="AO61" s="298"/>
      <c r="AP61" s="298"/>
      <c r="AQ61" s="298"/>
      <c r="AR61" s="298"/>
      <c r="AS61" s="195"/>
      <c r="AU61" s="53"/>
      <c r="AV61" s="53"/>
      <c r="AW61" s="53"/>
      <c r="AX61" s="53"/>
      <c r="AY61" s="53"/>
      <c r="AZ61" s="53"/>
      <c r="BA61" s="53"/>
      <c r="BB61" s="53"/>
      <c r="BC61" s="53"/>
      <c r="BD61" s="53"/>
      <c r="BE61" s="5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row>
    <row r="62" spans="2:85" ht="14.25" customHeight="1">
      <c r="B62" s="188"/>
      <c r="C62" s="191"/>
      <c r="D62" s="311"/>
      <c r="E62" s="312"/>
      <c r="F62" s="312"/>
      <c r="G62" s="312"/>
      <c r="H62" s="312"/>
      <c r="I62" s="312"/>
      <c r="J62" s="313"/>
      <c r="K62" s="304"/>
      <c r="L62" s="285"/>
      <c r="M62" s="285"/>
      <c r="N62" s="285"/>
      <c r="O62" s="305"/>
      <c r="P62" s="299" t="s">
        <v>151</v>
      </c>
      <c r="Q62" s="300"/>
      <c r="R62" s="300"/>
      <c r="S62" s="300"/>
      <c r="T62" s="300"/>
      <c r="U62" s="300"/>
      <c r="V62" s="300"/>
      <c r="W62" s="285"/>
      <c r="X62" s="285"/>
      <c r="Y62" s="285"/>
      <c r="Z62" s="285"/>
      <c r="AA62" s="45" t="s">
        <v>1</v>
      </c>
      <c r="AB62" s="317">
        <f>MIN(AB60,AK60)</f>
        <v>0</v>
      </c>
      <c r="AC62" s="286"/>
      <c r="AD62" s="286"/>
      <c r="AE62" s="286"/>
      <c r="AF62" s="286"/>
      <c r="AG62" s="286"/>
      <c r="AH62" s="286"/>
      <c r="AI62" s="286"/>
      <c r="AJ62" s="286"/>
      <c r="AK62" s="286"/>
      <c r="AL62" s="286"/>
      <c r="AM62" s="286"/>
      <c r="AN62" s="286"/>
      <c r="AO62" s="286"/>
      <c r="AP62" s="286"/>
      <c r="AQ62" s="286"/>
      <c r="AR62" s="286"/>
      <c r="AS62" s="212" t="s">
        <v>22</v>
      </c>
      <c r="AU62" s="53"/>
      <c r="AV62" s="53"/>
      <c r="AW62" s="53"/>
      <c r="AX62" s="53"/>
      <c r="AY62" s="53"/>
      <c r="AZ62" s="53"/>
      <c r="BA62" s="53"/>
      <c r="BB62" s="53"/>
      <c r="BC62" s="53"/>
      <c r="BD62" s="53"/>
      <c r="BE62" s="5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row>
    <row r="63" spans="2:85" ht="13.5" customHeight="1">
      <c r="B63" s="192"/>
      <c r="C63" s="195"/>
      <c r="D63" s="314"/>
      <c r="E63" s="315"/>
      <c r="F63" s="315"/>
      <c r="G63" s="315"/>
      <c r="H63" s="315"/>
      <c r="I63" s="315"/>
      <c r="J63" s="316"/>
      <c r="K63" s="306"/>
      <c r="L63" s="292"/>
      <c r="M63" s="292"/>
      <c r="N63" s="292"/>
      <c r="O63" s="307"/>
      <c r="P63" s="320" t="str">
        <f>IF(X61="","",X61)</f>
        <v/>
      </c>
      <c r="Q63" s="321"/>
      <c r="R63" s="321" t="s">
        <v>152</v>
      </c>
      <c r="S63" s="321"/>
      <c r="T63" s="321"/>
      <c r="U63" s="321"/>
      <c r="V63" s="321"/>
      <c r="W63" s="292"/>
      <c r="X63" s="292"/>
      <c r="Y63" s="292"/>
      <c r="Z63" s="292"/>
      <c r="AA63" s="21" t="s">
        <v>142</v>
      </c>
      <c r="AB63" s="318"/>
      <c r="AC63" s="319"/>
      <c r="AD63" s="319"/>
      <c r="AE63" s="319"/>
      <c r="AF63" s="319"/>
      <c r="AG63" s="319"/>
      <c r="AH63" s="319"/>
      <c r="AI63" s="319"/>
      <c r="AJ63" s="319"/>
      <c r="AK63" s="319"/>
      <c r="AL63" s="319"/>
      <c r="AM63" s="319"/>
      <c r="AN63" s="319"/>
      <c r="AO63" s="319"/>
      <c r="AP63" s="319"/>
      <c r="AQ63" s="319"/>
      <c r="AR63" s="319"/>
      <c r="AS63" s="195"/>
      <c r="AU63" s="53"/>
      <c r="AV63" s="53"/>
      <c r="AW63" s="53"/>
      <c r="AX63" s="53"/>
      <c r="AY63" s="53"/>
      <c r="AZ63" s="53"/>
      <c r="BA63" s="53"/>
      <c r="BB63" s="53"/>
      <c r="BC63" s="53"/>
      <c r="BD63" s="53"/>
      <c r="BE63" s="5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row>
    <row r="64" spans="2:85">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row>
    <row r="65" spans="62:85">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row>
    <row r="66" spans="62:85">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row>
    <row r="67" spans="62:85">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row>
    <row r="68" spans="62:85">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row>
    <row r="69" spans="62:85">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row>
    <row r="70" spans="62:85">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row>
    <row r="71" spans="62:85">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row>
    <row r="72" spans="62:85">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row>
    <row r="73" spans="62:85">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row>
    <row r="74" spans="62:85">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row>
    <row r="75" spans="62:85">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row>
  </sheetData>
  <sheetProtection sheet="1" objects="1" scenarios="1"/>
  <mergeCells count="656">
    <mergeCell ref="D53:J55"/>
    <mergeCell ref="P55:Q55"/>
    <mergeCell ref="R55:V55"/>
    <mergeCell ref="X36:Y36"/>
    <mergeCell ref="D35:J36"/>
    <mergeCell ref="P35:T35"/>
    <mergeCell ref="U35:Y35"/>
    <mergeCell ref="Z35:AA35"/>
    <mergeCell ref="P36:T36"/>
    <mergeCell ref="D42:J43"/>
    <mergeCell ref="K41:O43"/>
    <mergeCell ref="K34:O36"/>
    <mergeCell ref="P34:R34"/>
    <mergeCell ref="S34:T34"/>
    <mergeCell ref="U36:W36"/>
    <mergeCell ref="D37:I37"/>
    <mergeCell ref="D38:F38"/>
    <mergeCell ref="G38:I38"/>
    <mergeCell ref="D34:J34"/>
    <mergeCell ref="P47:Q47"/>
    <mergeCell ref="R47:V47"/>
    <mergeCell ref="AS58:AS59"/>
    <mergeCell ref="W59:Z59"/>
    <mergeCell ref="BP26:BR26"/>
    <mergeCell ref="BS26:BU26"/>
    <mergeCell ref="BP31:BR31"/>
    <mergeCell ref="BS31:BU31"/>
    <mergeCell ref="BP36:BR36"/>
    <mergeCell ref="BS36:BU36"/>
    <mergeCell ref="AI37:AJ37"/>
    <mergeCell ref="AK37:AM37"/>
    <mergeCell ref="AW34:BD34"/>
    <mergeCell ref="AN34:AU34"/>
    <mergeCell ref="V34:W34"/>
    <mergeCell ref="Y34:Z34"/>
    <mergeCell ref="AB34:AD34"/>
    <mergeCell ref="AE34:AF34"/>
    <mergeCell ref="P40:AA40"/>
    <mergeCell ref="AB40:AR40"/>
    <mergeCell ref="AB43:AS43"/>
    <mergeCell ref="P44:V44"/>
    <mergeCell ref="P46:V46"/>
    <mergeCell ref="W46:Z46"/>
    <mergeCell ref="W44:Z44"/>
    <mergeCell ref="AH29:AI29"/>
    <mergeCell ref="CK38:CM38"/>
    <mergeCell ref="CN38:CP38"/>
    <mergeCell ref="CQ38:CS38"/>
    <mergeCell ref="CT38:CV38"/>
    <mergeCell ref="CK37:CM37"/>
    <mergeCell ref="CN37:CP37"/>
    <mergeCell ref="CQ37:CS37"/>
    <mergeCell ref="CT37:CV37"/>
    <mergeCell ref="J38:K38"/>
    <mergeCell ref="L38:N38"/>
    <mergeCell ref="O38:P38"/>
    <mergeCell ref="Q38:S38"/>
    <mergeCell ref="T38:U38"/>
    <mergeCell ref="V38:X38"/>
    <mergeCell ref="Y38:Z38"/>
    <mergeCell ref="AA38:AC38"/>
    <mergeCell ref="AD38:AE38"/>
    <mergeCell ref="AF38:AH38"/>
    <mergeCell ref="AI38:AJ38"/>
    <mergeCell ref="AK38:AM38"/>
    <mergeCell ref="AN38:BD38"/>
    <mergeCell ref="BJ38:BL38"/>
    <mergeCell ref="BM38:BO38"/>
    <mergeCell ref="BP38:BR38"/>
    <mergeCell ref="CH37:CJ37"/>
    <mergeCell ref="CH33:CJ33"/>
    <mergeCell ref="CE37:CG37"/>
    <mergeCell ref="B34:C38"/>
    <mergeCell ref="AN35:BD35"/>
    <mergeCell ref="AN36:AU36"/>
    <mergeCell ref="AW36:BD36"/>
    <mergeCell ref="BJ36:BL36"/>
    <mergeCell ref="BM36:BO36"/>
    <mergeCell ref="J37:K37"/>
    <mergeCell ref="L37:N37"/>
    <mergeCell ref="O37:P37"/>
    <mergeCell ref="Q37:S37"/>
    <mergeCell ref="T37:U37"/>
    <mergeCell ref="V37:X37"/>
    <mergeCell ref="Y37:Z37"/>
    <mergeCell ref="AA37:AC37"/>
    <mergeCell ref="AD37:AE37"/>
    <mergeCell ref="AF37:AH37"/>
    <mergeCell ref="CH38:CJ38"/>
    <mergeCell ref="J33:K33"/>
    <mergeCell ref="L33:N33"/>
    <mergeCell ref="B29:C33"/>
    <mergeCell ref="AN30:BD30"/>
    <mergeCell ref="AN31:AU31"/>
    <mergeCell ref="AW31:BD31"/>
    <mergeCell ref="BJ31:BL31"/>
    <mergeCell ref="BM31:BO31"/>
    <mergeCell ref="J32:K32"/>
    <mergeCell ref="L32:N32"/>
    <mergeCell ref="O32:P32"/>
    <mergeCell ref="Q32:S32"/>
    <mergeCell ref="T32:U32"/>
    <mergeCell ref="V32:X32"/>
    <mergeCell ref="Y32:Z32"/>
    <mergeCell ref="AA32:AC32"/>
    <mergeCell ref="AD32:AE32"/>
    <mergeCell ref="AF32:AH32"/>
    <mergeCell ref="P31:T31"/>
    <mergeCell ref="U31:W31"/>
    <mergeCell ref="X31:Y31"/>
    <mergeCell ref="AK33:AM33"/>
    <mergeCell ref="AN33:BD33"/>
    <mergeCell ref="BJ33:BL33"/>
    <mergeCell ref="BM33:BO33"/>
    <mergeCell ref="O33:P33"/>
    <mergeCell ref="Q33:S33"/>
    <mergeCell ref="D30:J31"/>
    <mergeCell ref="P30:T30"/>
    <mergeCell ref="CT27:CV27"/>
    <mergeCell ref="J28:K28"/>
    <mergeCell ref="L28:N28"/>
    <mergeCell ref="O28:P28"/>
    <mergeCell ref="Q28:S28"/>
    <mergeCell ref="T28:U28"/>
    <mergeCell ref="V28:X28"/>
    <mergeCell ref="Y28:Z28"/>
    <mergeCell ref="AA28:AC28"/>
    <mergeCell ref="AD28:AE28"/>
    <mergeCell ref="AF28:AH28"/>
    <mergeCell ref="AI28:AJ28"/>
    <mergeCell ref="AK28:AM28"/>
    <mergeCell ref="AN28:BD28"/>
    <mergeCell ref="BJ28:BL28"/>
    <mergeCell ref="BM28:BO28"/>
    <mergeCell ref="CN28:CP28"/>
    <mergeCell ref="CQ28:CS28"/>
    <mergeCell ref="CT28:CV28"/>
    <mergeCell ref="CN23:CP23"/>
    <mergeCell ref="CQ23:CS23"/>
    <mergeCell ref="CN26:CP26"/>
    <mergeCell ref="CQ26:CS26"/>
    <mergeCell ref="CH26:CJ26"/>
    <mergeCell ref="CK26:CM26"/>
    <mergeCell ref="CH27:CJ27"/>
    <mergeCell ref="CK27:CM27"/>
    <mergeCell ref="CN27:CP27"/>
    <mergeCell ref="CQ27:CS27"/>
    <mergeCell ref="CT23:CV23"/>
    <mergeCell ref="CT26:CV26"/>
    <mergeCell ref="CB28:CD28"/>
    <mergeCell ref="CE28:CG28"/>
    <mergeCell ref="CH28:CJ28"/>
    <mergeCell ref="CK28:CM28"/>
    <mergeCell ref="CH23:CJ23"/>
    <mergeCell ref="CK23:CM23"/>
    <mergeCell ref="BY22:CA22"/>
    <mergeCell ref="CB22:CD22"/>
    <mergeCell ref="AN22:BD22"/>
    <mergeCell ref="BJ22:BL22"/>
    <mergeCell ref="BV25:BX25"/>
    <mergeCell ref="BJ26:BL26"/>
    <mergeCell ref="BM26:BO26"/>
    <mergeCell ref="BY27:CA27"/>
    <mergeCell ref="BV27:BX27"/>
    <mergeCell ref="CK22:CM22"/>
    <mergeCell ref="CB26:CD26"/>
    <mergeCell ref="CE26:CG26"/>
    <mergeCell ref="BP28:BR28"/>
    <mergeCell ref="BV28:BX28"/>
    <mergeCell ref="BY28:CA28"/>
    <mergeCell ref="BY26:CA26"/>
    <mergeCell ref="CB27:CD27"/>
    <mergeCell ref="CE27:CG27"/>
    <mergeCell ref="B19:C23"/>
    <mergeCell ref="J22:K22"/>
    <mergeCell ref="L22:N22"/>
    <mergeCell ref="O22:P22"/>
    <mergeCell ref="J23:K23"/>
    <mergeCell ref="L23:N23"/>
    <mergeCell ref="O23:P23"/>
    <mergeCell ref="CE22:CG22"/>
    <mergeCell ref="CH22:CJ22"/>
    <mergeCell ref="X21:Y21"/>
    <mergeCell ref="D20:J21"/>
    <mergeCell ref="D19:J19"/>
    <mergeCell ref="K19:O21"/>
    <mergeCell ref="Z20:AA20"/>
    <mergeCell ref="AB19:AD19"/>
    <mergeCell ref="AE19:AF19"/>
    <mergeCell ref="AH19:AI19"/>
    <mergeCell ref="BS21:BU21"/>
    <mergeCell ref="AN20:BD20"/>
    <mergeCell ref="AN21:AU21"/>
    <mergeCell ref="AW21:BD21"/>
    <mergeCell ref="AB20:AH20"/>
    <mergeCell ref="AI20:AL20"/>
    <mergeCell ref="Q22:S22"/>
    <mergeCell ref="CN22:CP22"/>
    <mergeCell ref="CQ22:CS22"/>
    <mergeCell ref="CT22:CV22"/>
    <mergeCell ref="Q23:S23"/>
    <mergeCell ref="T23:U23"/>
    <mergeCell ref="V23:X23"/>
    <mergeCell ref="Y23:Z23"/>
    <mergeCell ref="AA23:AC23"/>
    <mergeCell ref="BY23:CA23"/>
    <mergeCell ref="AK22:AM22"/>
    <mergeCell ref="T22:U22"/>
    <mergeCell ref="CB23:CD23"/>
    <mergeCell ref="CE23:CG23"/>
    <mergeCell ref="B14:C18"/>
    <mergeCell ref="AN18:BD18"/>
    <mergeCell ref="BJ15:BL15"/>
    <mergeCell ref="BM15:BO15"/>
    <mergeCell ref="AN9:AV9"/>
    <mergeCell ref="AW9:BE9"/>
    <mergeCell ref="AN10:BE10"/>
    <mergeCell ref="CQ16:CS16"/>
    <mergeCell ref="CQ17:CS17"/>
    <mergeCell ref="AN11:AV11"/>
    <mergeCell ref="AW11:BE11"/>
    <mergeCell ref="AN12:BE12"/>
    <mergeCell ref="AN16:AU16"/>
    <mergeCell ref="AN17:BD17"/>
    <mergeCell ref="AW16:BD16"/>
    <mergeCell ref="CH16:CJ16"/>
    <mergeCell ref="CK16:CM16"/>
    <mergeCell ref="CN16:CP16"/>
    <mergeCell ref="L17:N17"/>
    <mergeCell ref="Q17:S17"/>
    <mergeCell ref="V17:X17"/>
    <mergeCell ref="Y17:Z17"/>
    <mergeCell ref="AA17:AC17"/>
    <mergeCell ref="BN9:BP9"/>
    <mergeCell ref="CT16:CV16"/>
    <mergeCell ref="BJ17:BL17"/>
    <mergeCell ref="BM17:BO17"/>
    <mergeCell ref="BP17:BR17"/>
    <mergeCell ref="BS17:BU17"/>
    <mergeCell ref="BV17:BX17"/>
    <mergeCell ref="BY17:CA17"/>
    <mergeCell ref="CB17:CD17"/>
    <mergeCell ref="CE17:CG17"/>
    <mergeCell ref="CH17:CJ17"/>
    <mergeCell ref="CK17:CM17"/>
    <mergeCell ref="CN17:CP17"/>
    <mergeCell ref="CT17:CV17"/>
    <mergeCell ref="BJ16:BL16"/>
    <mergeCell ref="BM16:BO16"/>
    <mergeCell ref="BP16:BR16"/>
    <mergeCell ref="BS16:BU16"/>
    <mergeCell ref="BV16:BX16"/>
    <mergeCell ref="BY16:CA16"/>
    <mergeCell ref="CB16:CD16"/>
    <mergeCell ref="CE16:CG16"/>
    <mergeCell ref="B24:C28"/>
    <mergeCell ref="AN26:AU26"/>
    <mergeCell ref="AW26:BD26"/>
    <mergeCell ref="J27:K27"/>
    <mergeCell ref="L27:N27"/>
    <mergeCell ref="O27:P27"/>
    <mergeCell ref="Q27:S27"/>
    <mergeCell ref="T27:U27"/>
    <mergeCell ref="V27:X27"/>
    <mergeCell ref="Y27:Z27"/>
    <mergeCell ref="AD27:AE27"/>
    <mergeCell ref="AF27:AH27"/>
    <mergeCell ref="D25:J26"/>
    <mergeCell ref="P25:T25"/>
    <mergeCell ref="U25:Y25"/>
    <mergeCell ref="Z25:AA25"/>
    <mergeCell ref="V24:W24"/>
    <mergeCell ref="Y24:Z24"/>
    <mergeCell ref="U26:W26"/>
    <mergeCell ref="X26:Y26"/>
    <mergeCell ref="AB26:AC26"/>
    <mergeCell ref="AD26:AH26"/>
    <mergeCell ref="AI26:AL26"/>
    <mergeCell ref="CB38:CD38"/>
    <mergeCell ref="BJ37:BL37"/>
    <mergeCell ref="BM37:BO37"/>
    <mergeCell ref="BP37:BR37"/>
    <mergeCell ref="BS37:BU37"/>
    <mergeCell ref="BV37:BX37"/>
    <mergeCell ref="BY37:CA37"/>
    <mergeCell ref="CB37:CD37"/>
    <mergeCell ref="BS38:BU38"/>
    <mergeCell ref="BV38:BX38"/>
    <mergeCell ref="CE38:CG38"/>
    <mergeCell ref="BY38:CA38"/>
    <mergeCell ref="B41:C43"/>
    <mergeCell ref="AB41:AJ42"/>
    <mergeCell ref="AK41:AS42"/>
    <mergeCell ref="AB50:AR51"/>
    <mergeCell ref="K48:O51"/>
    <mergeCell ref="D49:J51"/>
    <mergeCell ref="P51:Q51"/>
    <mergeCell ref="R51:V51"/>
    <mergeCell ref="AS46:AS47"/>
    <mergeCell ref="P41:AA43"/>
    <mergeCell ref="D41:J41"/>
    <mergeCell ref="P48:V48"/>
    <mergeCell ref="W48:Z48"/>
    <mergeCell ref="AB48:AI49"/>
    <mergeCell ref="AJ48:AJ49"/>
    <mergeCell ref="AK48:AR49"/>
    <mergeCell ref="AS48:AS49"/>
    <mergeCell ref="P49:T49"/>
    <mergeCell ref="D48:J48"/>
    <mergeCell ref="AS50:AS51"/>
    <mergeCell ref="D45:J47"/>
    <mergeCell ref="K44:O47"/>
    <mergeCell ref="AI22:AJ22"/>
    <mergeCell ref="D29:J29"/>
    <mergeCell ref="K29:O31"/>
    <mergeCell ref="P29:R29"/>
    <mergeCell ref="S29:T29"/>
    <mergeCell ref="V29:W29"/>
    <mergeCell ref="Y29:Z29"/>
    <mergeCell ref="T33:U33"/>
    <mergeCell ref="V33:X33"/>
    <mergeCell ref="Y33:Z33"/>
    <mergeCell ref="BV30:BX30"/>
    <mergeCell ref="AA33:AC33"/>
    <mergeCell ref="AD33:AE33"/>
    <mergeCell ref="BP33:BR33"/>
    <mergeCell ref="BS33:BU33"/>
    <mergeCell ref="BJ32:BL32"/>
    <mergeCell ref="BM32:BO32"/>
    <mergeCell ref="V22:X22"/>
    <mergeCell ref="Y22:Z22"/>
    <mergeCell ref="AA22:AC22"/>
    <mergeCell ref="AH24:AI24"/>
    <mergeCell ref="AI32:AJ32"/>
    <mergeCell ref="AD23:AE23"/>
    <mergeCell ref="AF23:AH23"/>
    <mergeCell ref="AI23:AJ23"/>
    <mergeCell ref="AK23:AM23"/>
    <mergeCell ref="AN23:BD23"/>
    <mergeCell ref="BJ23:BL23"/>
    <mergeCell ref="BM23:BO23"/>
    <mergeCell ref="BP23:BR23"/>
    <mergeCell ref="BS23:BU23"/>
    <mergeCell ref="BM22:BO22"/>
    <mergeCell ref="AD22:AE22"/>
    <mergeCell ref="AF22:AH22"/>
    <mergeCell ref="U30:Y30"/>
    <mergeCell ref="Z30:AA30"/>
    <mergeCell ref="S24:T24"/>
    <mergeCell ref="BP27:BR27"/>
    <mergeCell ref="BS27:BU27"/>
    <mergeCell ref="BJ27:BL27"/>
    <mergeCell ref="BM27:BO27"/>
    <mergeCell ref="BS25:BU25"/>
    <mergeCell ref="AN24:AU24"/>
    <mergeCell ref="BJ25:BL25"/>
    <mergeCell ref="BM25:BO25"/>
    <mergeCell ref="BP25:BR25"/>
    <mergeCell ref="AN25:BD25"/>
    <mergeCell ref="AB24:AD24"/>
    <mergeCell ref="AE24:AF24"/>
    <mergeCell ref="AK24:AL24"/>
    <mergeCell ref="BJ30:BL30"/>
    <mergeCell ref="BM30:BO30"/>
    <mergeCell ref="BP30:BR30"/>
    <mergeCell ref="BS30:BU30"/>
    <mergeCell ref="BS28:BU28"/>
    <mergeCell ref="J17:K17"/>
    <mergeCell ref="O17:P17"/>
    <mergeCell ref="T17:U17"/>
    <mergeCell ref="K14:O16"/>
    <mergeCell ref="D24:J24"/>
    <mergeCell ref="K24:O26"/>
    <mergeCell ref="P24:R24"/>
    <mergeCell ref="P26:T26"/>
    <mergeCell ref="T18:U18"/>
    <mergeCell ref="P21:T21"/>
    <mergeCell ref="U21:W21"/>
    <mergeCell ref="U16:W16"/>
    <mergeCell ref="D14:J14"/>
    <mergeCell ref="P14:R14"/>
    <mergeCell ref="S14:T14"/>
    <mergeCell ref="V14:W14"/>
    <mergeCell ref="P16:T16"/>
    <mergeCell ref="D15:J16"/>
    <mergeCell ref="P15:T15"/>
    <mergeCell ref="U20:Y20"/>
    <mergeCell ref="J18:K18"/>
    <mergeCell ref="L18:N18"/>
    <mergeCell ref="B9:C13"/>
    <mergeCell ref="D9:J10"/>
    <mergeCell ref="K9:O13"/>
    <mergeCell ref="P9:AA13"/>
    <mergeCell ref="AB9:AM10"/>
    <mergeCell ref="D11:J13"/>
    <mergeCell ref="AB11:AM13"/>
    <mergeCell ref="AN13:BE13"/>
    <mergeCell ref="AN8:BD8"/>
    <mergeCell ref="AB8:AM8"/>
    <mergeCell ref="B7:F7"/>
    <mergeCell ref="G7:J7"/>
    <mergeCell ref="K7:N7"/>
    <mergeCell ref="P7:S7"/>
    <mergeCell ref="T7:W7"/>
    <mergeCell ref="Y7:AB7"/>
    <mergeCell ref="B3:BE3"/>
    <mergeCell ref="X4:Y4"/>
    <mergeCell ref="Z4:AA4"/>
    <mergeCell ref="AB4:AC4"/>
    <mergeCell ref="AD4:AE4"/>
    <mergeCell ref="AF4:AG4"/>
    <mergeCell ref="AC7:AF7"/>
    <mergeCell ref="AH7:AK7"/>
    <mergeCell ref="AL7:AO7"/>
    <mergeCell ref="BJ1:BS1"/>
    <mergeCell ref="BT1:BZ1"/>
    <mergeCell ref="AK6:AO6"/>
    <mergeCell ref="AP6:BC6"/>
    <mergeCell ref="BJ2:BS2"/>
    <mergeCell ref="BT2:BZ2"/>
    <mergeCell ref="AK5:AO5"/>
    <mergeCell ref="AP5:BC5"/>
    <mergeCell ref="BJ3:BS3"/>
    <mergeCell ref="BT3:BZ3"/>
    <mergeCell ref="BJ4:BS4"/>
    <mergeCell ref="BT4:BZ4"/>
    <mergeCell ref="O18:P18"/>
    <mergeCell ref="Q18:S18"/>
    <mergeCell ref="BN7:BP7"/>
    <mergeCell ref="BN8:BP8"/>
    <mergeCell ref="BN10:BP10"/>
    <mergeCell ref="BJ7:BM7"/>
    <mergeCell ref="BJ8:BM8"/>
    <mergeCell ref="BJ9:BM9"/>
    <mergeCell ref="BJ10:BM10"/>
    <mergeCell ref="AN15:BD15"/>
    <mergeCell ref="AI17:AJ17"/>
    <mergeCell ref="Y14:Z14"/>
    <mergeCell ref="AB14:AD14"/>
    <mergeCell ref="AE14:AF14"/>
    <mergeCell ref="AH14:AI14"/>
    <mergeCell ref="AK14:AL14"/>
    <mergeCell ref="AN14:AU14"/>
    <mergeCell ref="AW14:BD14"/>
    <mergeCell ref="AF17:AH17"/>
    <mergeCell ref="AF18:AH18"/>
    <mergeCell ref="AD17:AE17"/>
    <mergeCell ref="X16:Y16"/>
    <mergeCell ref="AI18:AJ18"/>
    <mergeCell ref="AB15:AH15"/>
    <mergeCell ref="AD16:AH16"/>
    <mergeCell ref="AB16:AC16"/>
    <mergeCell ref="AI15:AL15"/>
    <mergeCell ref="AI16:AL16"/>
    <mergeCell ref="AK18:AM18"/>
    <mergeCell ref="AK17:AM17"/>
    <mergeCell ref="V18:X18"/>
    <mergeCell ref="Y18:Z18"/>
    <mergeCell ref="AA18:AC18"/>
    <mergeCell ref="AD18:AE18"/>
    <mergeCell ref="U15:Y15"/>
    <mergeCell ref="Z15:AA15"/>
    <mergeCell ref="AJ44:AJ45"/>
    <mergeCell ref="AK44:AR45"/>
    <mergeCell ref="AS44:AS45"/>
    <mergeCell ref="AN37:BD37"/>
    <mergeCell ref="AN27:BD27"/>
    <mergeCell ref="AB31:AC31"/>
    <mergeCell ref="AD31:AH31"/>
    <mergeCell ref="AI31:AL31"/>
    <mergeCell ref="AB30:AH30"/>
    <mergeCell ref="AI30:AL30"/>
    <mergeCell ref="AI27:AJ27"/>
    <mergeCell ref="AK27:AM27"/>
    <mergeCell ref="AH34:AI34"/>
    <mergeCell ref="AK34:AL34"/>
    <mergeCell ref="AA27:AC27"/>
    <mergeCell ref="AK32:AM32"/>
    <mergeCell ref="AN32:BD32"/>
    <mergeCell ref="AB29:AD29"/>
    <mergeCell ref="AE29:AF29"/>
    <mergeCell ref="AK29:AL29"/>
    <mergeCell ref="AN29:AU29"/>
    <mergeCell ref="AW29:BD29"/>
    <mergeCell ref="AF33:AH33"/>
    <mergeCell ref="AI33:AJ33"/>
    <mergeCell ref="AJ56:AJ57"/>
    <mergeCell ref="AK56:AR57"/>
    <mergeCell ref="AS56:AS57"/>
    <mergeCell ref="P57:T57"/>
    <mergeCell ref="AB58:AR59"/>
    <mergeCell ref="D52:J52"/>
    <mergeCell ref="AB52:AI53"/>
    <mergeCell ref="AJ52:AJ53"/>
    <mergeCell ref="AK52:AR53"/>
    <mergeCell ref="AS52:AS53"/>
    <mergeCell ref="AS54:AS55"/>
    <mergeCell ref="K56:O59"/>
    <mergeCell ref="D57:J59"/>
    <mergeCell ref="P59:Q59"/>
    <mergeCell ref="R59:V59"/>
    <mergeCell ref="P52:V52"/>
    <mergeCell ref="W52:Z52"/>
    <mergeCell ref="P53:T53"/>
    <mergeCell ref="P54:V54"/>
    <mergeCell ref="W54:Z54"/>
    <mergeCell ref="AB54:AR55"/>
    <mergeCell ref="W55:Z55"/>
    <mergeCell ref="D56:J56"/>
    <mergeCell ref="P56:V56"/>
    <mergeCell ref="AJ60:AJ61"/>
    <mergeCell ref="AK60:AR61"/>
    <mergeCell ref="AS60:AS61"/>
    <mergeCell ref="P61:T61"/>
    <mergeCell ref="P62:V62"/>
    <mergeCell ref="W62:Z62"/>
    <mergeCell ref="AB62:AR63"/>
    <mergeCell ref="AS62:AS63"/>
    <mergeCell ref="W63:Z63"/>
    <mergeCell ref="P63:Q63"/>
    <mergeCell ref="R63:V63"/>
    <mergeCell ref="B60:C63"/>
    <mergeCell ref="D60:J60"/>
    <mergeCell ref="P60:V60"/>
    <mergeCell ref="W60:Z60"/>
    <mergeCell ref="AB60:AI61"/>
    <mergeCell ref="B48:C51"/>
    <mergeCell ref="W51:Z51"/>
    <mergeCell ref="B52:C55"/>
    <mergeCell ref="B44:C47"/>
    <mergeCell ref="D44:J44"/>
    <mergeCell ref="P45:T45"/>
    <mergeCell ref="W47:Z47"/>
    <mergeCell ref="P50:V50"/>
    <mergeCell ref="W50:Z50"/>
    <mergeCell ref="B56:C59"/>
    <mergeCell ref="W56:Z56"/>
    <mergeCell ref="AB56:AI57"/>
    <mergeCell ref="K60:O63"/>
    <mergeCell ref="D61:J63"/>
    <mergeCell ref="P58:V58"/>
    <mergeCell ref="AB44:AI45"/>
    <mergeCell ref="AB46:AR47"/>
    <mergeCell ref="W58:Z58"/>
    <mergeCell ref="K52:O55"/>
    <mergeCell ref="BV15:BX15"/>
    <mergeCell ref="BV21:BX21"/>
    <mergeCell ref="BV26:BX26"/>
    <mergeCell ref="BV31:BX31"/>
    <mergeCell ref="BV36:BX36"/>
    <mergeCell ref="D17:I17"/>
    <mergeCell ref="D18:F18"/>
    <mergeCell ref="G18:I18"/>
    <mergeCell ref="D22:I22"/>
    <mergeCell ref="D23:F23"/>
    <mergeCell ref="G23:I23"/>
    <mergeCell ref="D27:I27"/>
    <mergeCell ref="D28:F28"/>
    <mergeCell ref="G28:I28"/>
    <mergeCell ref="BP15:BR15"/>
    <mergeCell ref="BS15:BU15"/>
    <mergeCell ref="AB35:AH35"/>
    <mergeCell ref="AI35:AL35"/>
    <mergeCell ref="BJ18:BL18"/>
    <mergeCell ref="BM18:BO18"/>
    <mergeCell ref="BP18:BR18"/>
    <mergeCell ref="AB36:AC36"/>
    <mergeCell ref="AD36:AH36"/>
    <mergeCell ref="AI36:AL36"/>
    <mergeCell ref="D32:I32"/>
    <mergeCell ref="D33:F33"/>
    <mergeCell ref="G33:I33"/>
    <mergeCell ref="BP22:BR22"/>
    <mergeCell ref="BS22:BU22"/>
    <mergeCell ref="AW24:BD24"/>
    <mergeCell ref="BV22:BX22"/>
    <mergeCell ref="AK19:AL19"/>
    <mergeCell ref="AW19:BD19"/>
    <mergeCell ref="AN19:AU19"/>
    <mergeCell ref="AB25:AH25"/>
    <mergeCell ref="AI25:AL25"/>
    <mergeCell ref="AB21:AC21"/>
    <mergeCell ref="AD21:AH21"/>
    <mergeCell ref="AI21:AL21"/>
    <mergeCell ref="BV23:BX23"/>
    <mergeCell ref="BP21:BR21"/>
    <mergeCell ref="P19:R19"/>
    <mergeCell ref="S19:T19"/>
    <mergeCell ref="V19:W19"/>
    <mergeCell ref="Y19:Z19"/>
    <mergeCell ref="P20:T20"/>
    <mergeCell ref="BJ21:BL21"/>
    <mergeCell ref="BM21:BO21"/>
    <mergeCell ref="CT18:CV18"/>
    <mergeCell ref="BJ20:BL20"/>
    <mergeCell ref="BM20:BO20"/>
    <mergeCell ref="BP20:BR20"/>
    <mergeCell ref="BS20:BU20"/>
    <mergeCell ref="BV20:BX20"/>
    <mergeCell ref="BY21:CA21"/>
    <mergeCell ref="CB21:CD21"/>
    <mergeCell ref="CE21:CG21"/>
    <mergeCell ref="CH21:CJ21"/>
    <mergeCell ref="CK21:CM21"/>
    <mergeCell ref="CN21:CP21"/>
    <mergeCell ref="CQ21:CS21"/>
    <mergeCell ref="CT21:CV21"/>
    <mergeCell ref="BS18:BU18"/>
    <mergeCell ref="BV18:BX18"/>
    <mergeCell ref="BY18:CA18"/>
    <mergeCell ref="CB18:CD18"/>
    <mergeCell ref="CE18:CG18"/>
    <mergeCell ref="CH18:CJ18"/>
    <mergeCell ref="CK18:CM18"/>
    <mergeCell ref="CN18:CP18"/>
    <mergeCell ref="CQ18:CS18"/>
    <mergeCell ref="BY31:CA31"/>
    <mergeCell ref="BY36:CA36"/>
    <mergeCell ref="CB36:CD36"/>
    <mergeCell ref="CE36:CG36"/>
    <mergeCell ref="CH36:CJ36"/>
    <mergeCell ref="CK36:CM36"/>
    <mergeCell ref="BJ35:BL35"/>
    <mergeCell ref="BM35:BO35"/>
    <mergeCell ref="BP35:BR35"/>
    <mergeCell ref="BS35:BU35"/>
    <mergeCell ref="BV35:BX35"/>
    <mergeCell ref="BP32:BR32"/>
    <mergeCell ref="BS32:BU32"/>
    <mergeCell ref="BV32:BX32"/>
    <mergeCell ref="BY32:CA32"/>
    <mergeCell ref="CB32:CD32"/>
    <mergeCell ref="CE32:CG32"/>
    <mergeCell ref="CK33:CM33"/>
    <mergeCell ref="CH32:CJ32"/>
    <mergeCell ref="CK32:CM32"/>
    <mergeCell ref="BY33:CA33"/>
    <mergeCell ref="CE33:CG33"/>
    <mergeCell ref="BV33:BX33"/>
    <mergeCell ref="CN36:CP36"/>
    <mergeCell ref="CQ36:CS36"/>
    <mergeCell ref="CT36:CV36"/>
    <mergeCell ref="CH31:CJ31"/>
    <mergeCell ref="CK31:CM31"/>
    <mergeCell ref="CN31:CP31"/>
    <mergeCell ref="CQ31:CS31"/>
    <mergeCell ref="CT31:CV31"/>
    <mergeCell ref="CB31:CD31"/>
    <mergeCell ref="CE31:CG31"/>
    <mergeCell ref="CB33:CD33"/>
    <mergeCell ref="CQ32:CS32"/>
    <mergeCell ref="CT32:CV32"/>
    <mergeCell ref="CN33:CP33"/>
    <mergeCell ref="CQ33:CS33"/>
    <mergeCell ref="CT33:CV33"/>
    <mergeCell ref="CN32:CP32"/>
  </mergeCells>
  <phoneticPr fontId="1"/>
  <conditionalFormatting sqref="AW16:BD16">
    <cfRule type="expression" dxfId="4" priority="16">
      <formula>$U$16-$BP$15&gt;1</formula>
    </cfRule>
  </conditionalFormatting>
  <conditionalFormatting sqref="AW21:BD21">
    <cfRule type="expression" dxfId="3" priority="4">
      <formula>$U$16-$BP$15&gt;1</formula>
    </cfRule>
  </conditionalFormatting>
  <conditionalFormatting sqref="AW26:BD26">
    <cfRule type="expression" dxfId="2" priority="3">
      <formula>$U$16-$BP$15&gt;1</formula>
    </cfRule>
  </conditionalFormatting>
  <conditionalFormatting sqref="AW31:BD31">
    <cfRule type="expression" dxfId="1" priority="2">
      <formula>$U$16-$BP$15&gt;1</formula>
    </cfRule>
  </conditionalFormatting>
  <conditionalFormatting sqref="AW36:BD36">
    <cfRule type="expression" dxfId="0" priority="1">
      <formula>$U$16-$BP$15&gt;1</formula>
    </cfRule>
  </conditionalFormatting>
  <dataValidations count="3">
    <dataValidation type="list" allowBlank="1" showInputMessage="1" showErrorMessage="1" sqref="K44 K56 K60 K52 K48">
      <formula1>"満3歳児,年少,年中,年長"</formula1>
    </dataValidation>
    <dataValidation type="list" allowBlank="1" showInputMessage="1" showErrorMessage="1" sqref="AP6:BC6">
      <formula1>"幼稚園（未移行）,国立大学附属幼稚園,国立大学附属特別支援学校"</formula1>
    </dataValidation>
    <dataValidation type="list" allowBlank="1" showInputMessage="1" showErrorMessage="1" sqref="K14:O16 K29:O31 K19:O21 K24:O26 K34:O36">
      <formula1>"満３歳児,年少,年中,年長"</formula1>
    </dataValidation>
  </dataValidations>
  <printOptions horizontalCentered="1"/>
  <pageMargins left="0.23622047244094491" right="0.23622047244094491" top="0.35433070866141736" bottom="0.35433070866141736" header="0.31496062992125984" footer="0.31496062992125984"/>
  <pageSetup paperSize="9" scale="68"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45"/>
  <sheetViews>
    <sheetView view="pageBreakPreview" zoomScaleNormal="100" zoomScaleSheetLayoutView="100" workbookViewId="0">
      <selection activeCell="AV1" sqref="AV1:AW1"/>
    </sheetView>
  </sheetViews>
  <sheetFormatPr defaultRowHeight="13.5"/>
  <cols>
    <col min="1" max="85" width="2.5" customWidth="1"/>
  </cols>
  <sheetData>
    <row r="1" spans="1:76">
      <c r="A1" s="2"/>
      <c r="AV1" s="374"/>
      <c r="AW1" s="375"/>
      <c r="AX1" s="210" t="s">
        <v>61</v>
      </c>
      <c r="AY1" s="210"/>
      <c r="AZ1" t="s">
        <v>60</v>
      </c>
      <c r="BA1" s="374"/>
      <c r="BB1" s="375"/>
      <c r="BC1" s="6" t="s">
        <v>59</v>
      </c>
      <c r="BD1" s="6"/>
    </row>
    <row r="3" spans="1:76" ht="23.25" customHeight="1">
      <c r="B3" s="233" t="s">
        <v>62</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row>
    <row r="4" spans="1:76" ht="24" customHeight="1">
      <c r="W4" s="7" t="s">
        <v>31</v>
      </c>
      <c r="X4" s="257"/>
      <c r="Y4" s="257"/>
      <c r="Z4" s="230">
        <f>請求書!$O$6</f>
        <v>0</v>
      </c>
      <c r="AA4" s="230"/>
      <c r="AB4" s="230" t="s">
        <v>32</v>
      </c>
      <c r="AC4" s="230"/>
      <c r="AD4" s="230">
        <f>請求書!$S$6</f>
        <v>0</v>
      </c>
      <c r="AE4" s="230"/>
      <c r="AF4" s="230" t="s">
        <v>33</v>
      </c>
      <c r="AG4" s="230"/>
      <c r="AH4" s="8" t="s">
        <v>34</v>
      </c>
    </row>
    <row r="5" spans="1:76" ht="24" customHeight="1">
      <c r="W5" s="7"/>
      <c r="X5" s="18"/>
      <c r="Y5" s="18"/>
      <c r="Z5" s="18"/>
      <c r="AA5" s="18"/>
      <c r="AB5" s="18"/>
      <c r="AC5" s="18"/>
      <c r="AD5" s="18"/>
      <c r="AE5" s="18"/>
      <c r="AF5" s="18"/>
      <c r="AG5" s="18"/>
      <c r="AH5" s="8"/>
      <c r="AK5" s="225" t="s">
        <v>57</v>
      </c>
      <c r="AL5" s="225"/>
      <c r="AM5" s="225"/>
      <c r="AN5" s="225"/>
      <c r="AO5" s="225"/>
      <c r="AP5" s="254">
        <f>請求書!H24</f>
        <v>0</v>
      </c>
      <c r="AQ5" s="254"/>
      <c r="AR5" s="254"/>
      <c r="AS5" s="254"/>
      <c r="AT5" s="254"/>
      <c r="AU5" s="254"/>
      <c r="AV5" s="254"/>
      <c r="AW5" s="254"/>
      <c r="AX5" s="254"/>
      <c r="AY5" s="254"/>
      <c r="AZ5" s="254"/>
      <c r="BA5" s="254"/>
      <c r="BB5" s="254"/>
      <c r="BC5" s="254"/>
      <c r="BH5" s="227" t="s">
        <v>48</v>
      </c>
      <c r="BI5" s="227"/>
      <c r="BJ5" s="227"/>
      <c r="BK5" s="227"/>
      <c r="BL5" s="227"/>
      <c r="BM5" s="227"/>
      <c r="BN5" s="227"/>
      <c r="BO5" s="227"/>
      <c r="BP5" s="227"/>
      <c r="BQ5" s="227"/>
      <c r="BR5" s="227" t="s">
        <v>56</v>
      </c>
      <c r="BS5" s="227"/>
      <c r="BT5" s="227"/>
      <c r="BU5" s="227"/>
      <c r="BV5" s="227"/>
      <c r="BW5" s="227"/>
      <c r="BX5" s="227"/>
    </row>
    <row r="6" spans="1:76" ht="24" customHeight="1">
      <c r="W6" s="7"/>
      <c r="X6" s="18"/>
      <c r="Y6" s="18"/>
      <c r="Z6" s="18"/>
      <c r="AA6" s="18"/>
      <c r="AB6" s="18"/>
      <c r="AC6" s="18"/>
      <c r="AD6" s="18"/>
      <c r="AE6" s="18"/>
      <c r="AF6" s="18"/>
      <c r="AG6" s="18"/>
      <c r="AH6" s="8"/>
      <c r="AK6" s="210" t="s">
        <v>48</v>
      </c>
      <c r="AL6" s="210"/>
      <c r="AM6" s="210"/>
      <c r="AN6" s="210"/>
      <c r="AO6" s="210"/>
      <c r="AP6" s="261"/>
      <c r="AQ6" s="261"/>
      <c r="AR6" s="261"/>
      <c r="AS6" s="261"/>
      <c r="AT6" s="261"/>
      <c r="AU6" s="261"/>
      <c r="AV6" s="261"/>
      <c r="AW6" s="261"/>
      <c r="AX6" s="261"/>
      <c r="AY6" s="261"/>
      <c r="AZ6" s="261"/>
      <c r="BA6" s="261"/>
      <c r="BB6" s="261"/>
      <c r="BC6" s="261"/>
      <c r="BH6" s="227" t="s">
        <v>54</v>
      </c>
      <c r="BI6" s="227"/>
      <c r="BJ6" s="227"/>
      <c r="BK6" s="227"/>
      <c r="BL6" s="227"/>
      <c r="BM6" s="227"/>
      <c r="BN6" s="227"/>
      <c r="BO6" s="227"/>
      <c r="BP6" s="227"/>
      <c r="BQ6" s="227"/>
      <c r="BR6" s="228">
        <v>25700</v>
      </c>
      <c r="BS6" s="228"/>
      <c r="BT6" s="228"/>
      <c r="BU6" s="228"/>
      <c r="BV6" s="228"/>
      <c r="BW6" s="228"/>
      <c r="BX6" s="228"/>
    </row>
    <row r="7" spans="1:76">
      <c r="BH7" s="227" t="s">
        <v>55</v>
      </c>
      <c r="BI7" s="227"/>
      <c r="BJ7" s="227"/>
      <c r="BK7" s="227"/>
      <c r="BL7" s="227"/>
      <c r="BM7" s="227"/>
      <c r="BN7" s="227"/>
      <c r="BO7" s="227"/>
      <c r="BP7" s="227"/>
      <c r="BQ7" s="227"/>
      <c r="BR7" s="228">
        <v>8700</v>
      </c>
      <c r="BS7" s="228"/>
      <c r="BT7" s="228"/>
      <c r="BU7" s="228"/>
      <c r="BV7" s="228"/>
      <c r="BW7" s="228"/>
      <c r="BX7" s="228"/>
    </row>
    <row r="8" spans="1:76" ht="13.5" customHeight="1">
      <c r="B8" s="207" t="s">
        <v>36</v>
      </c>
      <c r="C8" s="212"/>
      <c r="D8" s="207" t="s">
        <v>38</v>
      </c>
      <c r="E8" s="208"/>
      <c r="F8" s="208"/>
      <c r="G8" s="208"/>
      <c r="H8" s="208"/>
      <c r="I8" s="208"/>
      <c r="J8" s="212"/>
      <c r="K8" s="207" t="s">
        <v>58</v>
      </c>
      <c r="L8" s="208"/>
      <c r="M8" s="208"/>
      <c r="N8" s="208"/>
      <c r="O8" s="212"/>
      <c r="P8" s="275" t="s">
        <v>64</v>
      </c>
      <c r="Q8" s="275"/>
      <c r="R8" s="275"/>
      <c r="S8" s="275"/>
      <c r="T8" s="275"/>
      <c r="U8" s="275"/>
      <c r="V8" s="275"/>
      <c r="W8" s="275"/>
      <c r="X8" s="275"/>
      <c r="Y8" s="275"/>
      <c r="Z8" s="275"/>
      <c r="AA8" s="275"/>
      <c r="AB8" s="275"/>
      <c r="AC8" s="275"/>
      <c r="AD8" s="275"/>
      <c r="AE8" s="275"/>
      <c r="AF8" s="275"/>
      <c r="AG8" s="275"/>
      <c r="AH8" s="275"/>
      <c r="AI8" s="275"/>
      <c r="AJ8" s="275"/>
      <c r="AK8" s="275"/>
      <c r="AL8" s="275"/>
      <c r="AM8" s="275"/>
      <c r="AN8" s="352" t="s">
        <v>72</v>
      </c>
      <c r="AO8" s="352"/>
      <c r="AP8" s="352"/>
      <c r="AQ8" s="352"/>
      <c r="AR8" s="352"/>
      <c r="AS8" s="352"/>
      <c r="AT8" s="352"/>
      <c r="AU8" s="352"/>
      <c r="AV8" s="352"/>
      <c r="AW8" s="352" t="s">
        <v>77</v>
      </c>
      <c r="AX8" s="352"/>
      <c r="AY8" s="352"/>
      <c r="AZ8" s="352"/>
      <c r="BA8" s="352"/>
      <c r="BB8" s="352"/>
      <c r="BC8" s="352"/>
      <c r="BD8" s="352"/>
      <c r="BE8" s="352"/>
      <c r="BH8" s="227" t="s">
        <v>49</v>
      </c>
      <c r="BI8" s="227"/>
      <c r="BJ8" s="227"/>
      <c r="BK8" s="227"/>
      <c r="BL8" s="227"/>
      <c r="BM8" s="227"/>
      <c r="BN8" s="227"/>
      <c r="BO8" s="227"/>
      <c r="BP8" s="227"/>
      <c r="BQ8" s="227"/>
      <c r="BR8" s="228">
        <v>400</v>
      </c>
      <c r="BS8" s="228"/>
      <c r="BT8" s="228"/>
      <c r="BU8" s="228"/>
      <c r="BV8" s="228"/>
      <c r="BW8" s="228"/>
      <c r="BX8" s="228"/>
    </row>
    <row r="9" spans="1:76">
      <c r="B9" s="188"/>
      <c r="C9" s="191"/>
      <c r="D9" s="192"/>
      <c r="E9" s="176"/>
      <c r="F9" s="176"/>
      <c r="G9" s="176"/>
      <c r="H9" s="176"/>
      <c r="I9" s="176"/>
      <c r="J9" s="195"/>
      <c r="K9" s="188"/>
      <c r="L9" s="189"/>
      <c r="M9" s="189"/>
      <c r="N9" s="189"/>
      <c r="O9" s="191"/>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352"/>
      <c r="AO9" s="352"/>
      <c r="AP9" s="352"/>
      <c r="AQ9" s="352"/>
      <c r="AR9" s="352"/>
      <c r="AS9" s="352"/>
      <c r="AT9" s="352"/>
      <c r="AU9" s="352"/>
      <c r="AV9" s="352"/>
      <c r="AW9" s="352"/>
      <c r="AX9" s="352"/>
      <c r="AY9" s="352"/>
      <c r="AZ9" s="352"/>
      <c r="BA9" s="352"/>
      <c r="BB9" s="352"/>
      <c r="BC9" s="352"/>
      <c r="BD9" s="352"/>
      <c r="BE9" s="352"/>
    </row>
    <row r="10" spans="1:76" ht="13.5" customHeight="1">
      <c r="B10" s="188"/>
      <c r="C10" s="191"/>
      <c r="D10" s="189" t="s">
        <v>37</v>
      </c>
      <c r="E10" s="189"/>
      <c r="F10" s="189"/>
      <c r="G10" s="189"/>
      <c r="H10" s="189"/>
      <c r="I10" s="189"/>
      <c r="J10" s="191"/>
      <c r="K10" s="188"/>
      <c r="L10" s="189"/>
      <c r="M10" s="189"/>
      <c r="N10" s="189"/>
      <c r="O10" s="191"/>
      <c r="P10" s="287" t="s">
        <v>65</v>
      </c>
      <c r="Q10" s="189"/>
      <c r="R10" s="189"/>
      <c r="S10" s="189"/>
      <c r="T10" s="189"/>
      <c r="U10" s="189"/>
      <c r="V10" s="189"/>
      <c r="W10" s="189"/>
      <c r="X10" s="189"/>
      <c r="Y10" s="189"/>
      <c r="Z10" s="189"/>
      <c r="AA10" s="191"/>
      <c r="AB10" s="287" t="s">
        <v>63</v>
      </c>
      <c r="AC10" s="189"/>
      <c r="AD10" s="189"/>
      <c r="AE10" s="189"/>
      <c r="AF10" s="189"/>
      <c r="AG10" s="189"/>
      <c r="AH10" s="189"/>
      <c r="AI10" s="189"/>
      <c r="AJ10" s="189"/>
      <c r="AK10" s="189"/>
      <c r="AL10" s="189"/>
      <c r="AM10" s="191"/>
      <c r="AN10" s="352" t="s">
        <v>73</v>
      </c>
      <c r="AO10" s="352"/>
      <c r="AP10" s="352"/>
      <c r="AQ10" s="352"/>
      <c r="AR10" s="352"/>
      <c r="AS10" s="352"/>
      <c r="AT10" s="352"/>
      <c r="AU10" s="352"/>
      <c r="AV10" s="352"/>
      <c r="AW10" s="352" t="s">
        <v>75</v>
      </c>
      <c r="AX10" s="352"/>
      <c r="AY10" s="352"/>
      <c r="AZ10" s="352"/>
      <c r="BA10" s="352"/>
      <c r="BB10" s="352"/>
      <c r="BC10" s="352"/>
      <c r="BD10" s="352"/>
      <c r="BE10" s="352"/>
    </row>
    <row r="11" spans="1:76">
      <c r="B11" s="188"/>
      <c r="C11" s="191"/>
      <c r="D11" s="189"/>
      <c r="E11" s="189"/>
      <c r="F11" s="189"/>
      <c r="G11" s="189"/>
      <c r="H11" s="189"/>
      <c r="I11" s="189"/>
      <c r="J11" s="191"/>
      <c r="K11" s="188"/>
      <c r="L11" s="189"/>
      <c r="M11" s="189"/>
      <c r="N11" s="189"/>
      <c r="O11" s="191"/>
      <c r="P11" s="188"/>
      <c r="Q11" s="189"/>
      <c r="R11" s="189"/>
      <c r="S11" s="189"/>
      <c r="T11" s="189"/>
      <c r="U11" s="189"/>
      <c r="V11" s="189"/>
      <c r="W11" s="189"/>
      <c r="X11" s="189"/>
      <c r="Y11" s="189"/>
      <c r="Z11" s="189"/>
      <c r="AA11" s="191"/>
      <c r="AB11" s="188"/>
      <c r="AC11" s="189"/>
      <c r="AD11" s="189"/>
      <c r="AE11" s="189"/>
      <c r="AF11" s="189"/>
      <c r="AG11" s="189"/>
      <c r="AH11" s="189"/>
      <c r="AI11" s="189"/>
      <c r="AJ11" s="189"/>
      <c r="AK11" s="189"/>
      <c r="AL11" s="189"/>
      <c r="AM11" s="191"/>
      <c r="AN11" s="352"/>
      <c r="AO11" s="352"/>
      <c r="AP11" s="352"/>
      <c r="AQ11" s="352"/>
      <c r="AR11" s="352"/>
      <c r="AS11" s="352"/>
      <c r="AT11" s="352"/>
      <c r="AU11" s="352"/>
      <c r="AV11" s="352"/>
      <c r="AW11" s="352"/>
      <c r="AX11" s="352"/>
      <c r="AY11" s="352"/>
      <c r="AZ11" s="352"/>
      <c r="BA11" s="352"/>
      <c r="BB11" s="352"/>
      <c r="BC11" s="352"/>
      <c r="BD11" s="352"/>
      <c r="BE11" s="352"/>
    </row>
    <row r="12" spans="1:76">
      <c r="B12" s="192"/>
      <c r="C12" s="195"/>
      <c r="D12" s="176"/>
      <c r="E12" s="176"/>
      <c r="F12" s="176"/>
      <c r="G12" s="176"/>
      <c r="H12" s="176"/>
      <c r="I12" s="176"/>
      <c r="J12" s="195"/>
      <c r="K12" s="192"/>
      <c r="L12" s="176"/>
      <c r="M12" s="176"/>
      <c r="N12" s="176"/>
      <c r="O12" s="195"/>
      <c r="P12" s="192"/>
      <c r="Q12" s="176"/>
      <c r="R12" s="176"/>
      <c r="S12" s="176"/>
      <c r="T12" s="176"/>
      <c r="U12" s="176"/>
      <c r="V12" s="176"/>
      <c r="W12" s="176"/>
      <c r="X12" s="176"/>
      <c r="Y12" s="176"/>
      <c r="Z12" s="176"/>
      <c r="AA12" s="195"/>
      <c r="AB12" s="192"/>
      <c r="AC12" s="176"/>
      <c r="AD12" s="176"/>
      <c r="AE12" s="176"/>
      <c r="AF12" s="176"/>
      <c r="AG12" s="176"/>
      <c r="AH12" s="176"/>
      <c r="AI12" s="176"/>
      <c r="AJ12" s="176"/>
      <c r="AK12" s="176"/>
      <c r="AL12" s="176"/>
      <c r="AM12" s="195"/>
      <c r="AN12" s="336" t="s">
        <v>45</v>
      </c>
      <c r="AO12" s="336"/>
      <c r="AP12" s="336"/>
      <c r="AQ12" s="336"/>
      <c r="AR12" s="336"/>
      <c r="AS12" s="336"/>
      <c r="AT12" s="336"/>
      <c r="AU12" s="336"/>
      <c r="AV12" s="336"/>
      <c r="AW12" s="336"/>
      <c r="AX12" s="336"/>
      <c r="AY12" s="336"/>
      <c r="AZ12" s="336"/>
      <c r="BA12" s="336"/>
      <c r="BB12" s="336"/>
      <c r="BC12" s="336"/>
      <c r="BD12" s="336"/>
      <c r="BE12" s="336"/>
    </row>
    <row r="13" spans="1:76">
      <c r="B13" s="207">
        <v>1</v>
      </c>
      <c r="C13" s="212"/>
      <c r="D13" s="371"/>
      <c r="E13" s="372"/>
      <c r="F13" s="372"/>
      <c r="G13" s="372"/>
      <c r="H13" s="372"/>
      <c r="I13" s="372"/>
      <c r="J13" s="373"/>
      <c r="K13" s="301"/>
      <c r="L13" s="302"/>
      <c r="M13" s="302"/>
      <c r="N13" s="302"/>
      <c r="O13" s="303"/>
      <c r="P13" s="208"/>
      <c r="Q13" s="208"/>
      <c r="R13" s="208"/>
      <c r="S13" s="208"/>
      <c r="T13" s="208"/>
      <c r="U13" s="208"/>
      <c r="V13" s="302"/>
      <c r="W13" s="302"/>
      <c r="X13" s="302"/>
      <c r="Y13" s="302"/>
      <c r="Z13" s="302"/>
      <c r="AA13" s="208" t="s">
        <v>69</v>
      </c>
      <c r="AB13" s="207" t="s">
        <v>43</v>
      </c>
      <c r="AC13" s="208"/>
      <c r="AD13" s="208"/>
      <c r="AE13" s="302"/>
      <c r="AF13" s="302"/>
      <c r="AG13" s="24" t="s">
        <v>3</v>
      </c>
      <c r="AH13" s="302"/>
      <c r="AI13" s="302"/>
      <c r="AJ13" s="25" t="s">
        <v>39</v>
      </c>
      <c r="AK13" s="302"/>
      <c r="AL13" s="302"/>
      <c r="AM13" s="26" t="s">
        <v>40</v>
      </c>
      <c r="AN13" s="286">
        <f>IFERROR(ROUNDDOWN(AG14/AG15,-1),0)</f>
        <v>0</v>
      </c>
      <c r="AO13" s="286"/>
      <c r="AP13" s="286"/>
      <c r="AQ13" s="286"/>
      <c r="AR13" s="286"/>
      <c r="AS13" s="286"/>
      <c r="AT13" s="286"/>
      <c r="AU13" s="286"/>
      <c r="AV13" s="16" t="s">
        <v>69</v>
      </c>
      <c r="AW13" s="370"/>
      <c r="AX13" s="370"/>
      <c r="AY13" s="370"/>
      <c r="AZ13" s="370"/>
      <c r="BA13" s="370"/>
      <c r="BB13" s="370"/>
      <c r="BC13" s="370"/>
      <c r="BD13" s="370"/>
      <c r="BE13" s="13" t="s">
        <v>69</v>
      </c>
    </row>
    <row r="14" spans="1:76">
      <c r="B14" s="188"/>
      <c r="C14" s="191"/>
      <c r="D14" s="301"/>
      <c r="E14" s="302"/>
      <c r="F14" s="302"/>
      <c r="G14" s="302"/>
      <c r="H14" s="302"/>
      <c r="I14" s="302"/>
      <c r="J14" s="303"/>
      <c r="K14" s="304"/>
      <c r="L14" s="285"/>
      <c r="M14" s="285"/>
      <c r="N14" s="285"/>
      <c r="O14" s="305"/>
      <c r="P14" s="189"/>
      <c r="Q14" s="189"/>
      <c r="R14" s="189"/>
      <c r="S14" s="189"/>
      <c r="T14" s="189"/>
      <c r="U14" s="189"/>
      <c r="V14" s="285"/>
      <c r="W14" s="285"/>
      <c r="X14" s="285"/>
      <c r="Y14" s="285"/>
      <c r="Z14" s="285"/>
      <c r="AA14" s="189"/>
      <c r="AB14" s="188" t="s">
        <v>70</v>
      </c>
      <c r="AC14" s="189"/>
      <c r="AD14" s="189"/>
      <c r="AE14" s="189"/>
      <c r="AF14" s="189"/>
      <c r="AG14" s="296"/>
      <c r="AH14" s="296"/>
      <c r="AI14" s="296"/>
      <c r="AJ14" s="296"/>
      <c r="AK14" s="296"/>
      <c r="AL14" s="189" t="s">
        <v>42</v>
      </c>
      <c r="AM14" s="191"/>
      <c r="AN14" s="317">
        <f>AN13+AW13</f>
        <v>0</v>
      </c>
      <c r="AO14" s="286"/>
      <c r="AP14" s="286"/>
      <c r="AQ14" s="286"/>
      <c r="AR14" s="286"/>
      <c r="AS14" s="286"/>
      <c r="AT14" s="286"/>
      <c r="AU14" s="286"/>
      <c r="AV14" s="27" t="s">
        <v>69</v>
      </c>
      <c r="AW14" s="178">
        <f>IFERROR(VLOOKUP($AP$6,$BH$6:$BX$8,11,0),0)</f>
        <v>0</v>
      </c>
      <c r="AX14" s="178"/>
      <c r="AY14" s="178"/>
      <c r="AZ14" s="178"/>
      <c r="BA14" s="178"/>
      <c r="BB14" s="178"/>
      <c r="BC14" s="178"/>
      <c r="BD14" s="178"/>
      <c r="BE14" s="14" t="s">
        <v>69</v>
      </c>
    </row>
    <row r="15" spans="1:76">
      <c r="B15" s="192"/>
      <c r="C15" s="195"/>
      <c r="D15" s="306"/>
      <c r="E15" s="292"/>
      <c r="F15" s="292"/>
      <c r="G15" s="292"/>
      <c r="H15" s="292"/>
      <c r="I15" s="292"/>
      <c r="J15" s="307"/>
      <c r="K15" s="306"/>
      <c r="L15" s="292"/>
      <c r="M15" s="292"/>
      <c r="N15" s="292"/>
      <c r="O15" s="307"/>
      <c r="P15" s="176"/>
      <c r="Q15" s="176"/>
      <c r="R15" s="176"/>
      <c r="S15" s="176"/>
      <c r="T15" s="176"/>
      <c r="U15" s="176"/>
      <c r="V15" s="292"/>
      <c r="W15" s="292"/>
      <c r="X15" s="292"/>
      <c r="Y15" s="292"/>
      <c r="Z15" s="292"/>
      <c r="AA15" s="176"/>
      <c r="AB15" s="192" t="s">
        <v>66</v>
      </c>
      <c r="AC15" s="176"/>
      <c r="AD15" s="176"/>
      <c r="AE15" s="176"/>
      <c r="AF15" s="176"/>
      <c r="AG15" s="209" t="str">
        <f>IF(AH13&gt;=4,16-AH13,IF(AH13&gt;0,4-AH13,""))</f>
        <v/>
      </c>
      <c r="AH15" s="209"/>
      <c r="AI15" s="209"/>
      <c r="AJ15" s="176" t="s">
        <v>67</v>
      </c>
      <c r="AK15" s="176"/>
      <c r="AL15" s="20" t="s">
        <v>71</v>
      </c>
      <c r="AM15" s="21"/>
      <c r="AN15" s="180">
        <f>MIN(AN14,AW14)</f>
        <v>0</v>
      </c>
      <c r="AO15" s="181"/>
      <c r="AP15" s="181"/>
      <c r="AQ15" s="181"/>
      <c r="AR15" s="181"/>
      <c r="AS15" s="181"/>
      <c r="AT15" s="181"/>
      <c r="AU15" s="181"/>
      <c r="AV15" s="181"/>
      <c r="AW15" s="181"/>
      <c r="AX15" s="181"/>
      <c r="AY15" s="181"/>
      <c r="AZ15" s="181"/>
      <c r="BA15" s="181"/>
      <c r="BB15" s="181"/>
      <c r="BC15" s="181"/>
      <c r="BD15" s="181"/>
      <c r="BE15" s="15" t="s">
        <v>69</v>
      </c>
    </row>
    <row r="16" spans="1:76">
      <c r="B16" s="207">
        <v>2</v>
      </c>
      <c r="C16" s="212"/>
      <c r="D16" s="371"/>
      <c r="E16" s="372"/>
      <c r="F16" s="372"/>
      <c r="G16" s="372"/>
      <c r="H16" s="372"/>
      <c r="I16" s="372"/>
      <c r="J16" s="373"/>
      <c r="K16" s="301"/>
      <c r="L16" s="302"/>
      <c r="M16" s="302"/>
      <c r="N16" s="302"/>
      <c r="O16" s="303"/>
      <c r="P16" s="208"/>
      <c r="Q16" s="208"/>
      <c r="R16" s="208"/>
      <c r="S16" s="208"/>
      <c r="T16" s="208"/>
      <c r="U16" s="208"/>
      <c r="V16" s="302"/>
      <c r="W16" s="302"/>
      <c r="X16" s="302"/>
      <c r="Y16" s="302"/>
      <c r="Z16" s="302"/>
      <c r="AA16" s="212" t="s">
        <v>69</v>
      </c>
      <c r="AB16" s="207" t="s">
        <v>43</v>
      </c>
      <c r="AC16" s="208"/>
      <c r="AD16" s="208"/>
      <c r="AE16" s="302"/>
      <c r="AF16" s="302"/>
      <c r="AG16" s="24" t="s">
        <v>3</v>
      </c>
      <c r="AH16" s="302"/>
      <c r="AI16" s="302"/>
      <c r="AJ16" s="25" t="s">
        <v>39</v>
      </c>
      <c r="AK16" s="302"/>
      <c r="AL16" s="302"/>
      <c r="AM16" s="26" t="s">
        <v>40</v>
      </c>
      <c r="AN16" s="286">
        <f>IFERROR(ROUNDDOWN(AG17/AG18,-1),0)</f>
        <v>0</v>
      </c>
      <c r="AO16" s="286"/>
      <c r="AP16" s="286"/>
      <c r="AQ16" s="286"/>
      <c r="AR16" s="286"/>
      <c r="AS16" s="286"/>
      <c r="AT16" s="286"/>
      <c r="AU16" s="286"/>
      <c r="AV16" s="16" t="s">
        <v>69</v>
      </c>
      <c r="AW16" s="370"/>
      <c r="AX16" s="370"/>
      <c r="AY16" s="370"/>
      <c r="AZ16" s="370"/>
      <c r="BA16" s="370"/>
      <c r="BB16" s="370"/>
      <c r="BC16" s="370"/>
      <c r="BD16" s="370"/>
      <c r="BE16" s="13" t="s">
        <v>69</v>
      </c>
    </row>
    <row r="17" spans="2:57">
      <c r="B17" s="188"/>
      <c r="C17" s="191"/>
      <c r="D17" s="301"/>
      <c r="E17" s="302"/>
      <c r="F17" s="302"/>
      <c r="G17" s="302"/>
      <c r="H17" s="302"/>
      <c r="I17" s="302"/>
      <c r="J17" s="303"/>
      <c r="K17" s="304"/>
      <c r="L17" s="285"/>
      <c r="M17" s="285"/>
      <c r="N17" s="285"/>
      <c r="O17" s="305"/>
      <c r="P17" s="189"/>
      <c r="Q17" s="189"/>
      <c r="R17" s="189"/>
      <c r="S17" s="189"/>
      <c r="T17" s="189"/>
      <c r="U17" s="189"/>
      <c r="V17" s="285"/>
      <c r="W17" s="285"/>
      <c r="X17" s="285"/>
      <c r="Y17" s="285"/>
      <c r="Z17" s="285"/>
      <c r="AA17" s="191"/>
      <c r="AB17" s="188" t="s">
        <v>70</v>
      </c>
      <c r="AC17" s="189"/>
      <c r="AD17" s="189"/>
      <c r="AE17" s="189"/>
      <c r="AF17" s="189"/>
      <c r="AG17" s="296"/>
      <c r="AH17" s="296"/>
      <c r="AI17" s="296"/>
      <c r="AJ17" s="296"/>
      <c r="AK17" s="296"/>
      <c r="AL17" s="189" t="s">
        <v>42</v>
      </c>
      <c r="AM17" s="191"/>
      <c r="AN17" s="317">
        <f>AN16+AW16</f>
        <v>0</v>
      </c>
      <c r="AO17" s="286"/>
      <c r="AP17" s="286"/>
      <c r="AQ17" s="286"/>
      <c r="AR17" s="286"/>
      <c r="AS17" s="286"/>
      <c r="AT17" s="286"/>
      <c r="AU17" s="286"/>
      <c r="AV17" s="27" t="s">
        <v>69</v>
      </c>
      <c r="AW17" s="178">
        <f>IFERROR(VLOOKUP($AP$6,$BH$6:$BX$8,11,0),0)</f>
        <v>0</v>
      </c>
      <c r="AX17" s="178"/>
      <c r="AY17" s="178"/>
      <c r="AZ17" s="178"/>
      <c r="BA17" s="178"/>
      <c r="BB17" s="178"/>
      <c r="BC17" s="178"/>
      <c r="BD17" s="178"/>
      <c r="BE17" s="14" t="s">
        <v>69</v>
      </c>
    </row>
    <row r="18" spans="2:57">
      <c r="B18" s="192"/>
      <c r="C18" s="195"/>
      <c r="D18" s="306"/>
      <c r="E18" s="292"/>
      <c r="F18" s="292"/>
      <c r="G18" s="292"/>
      <c r="H18" s="292"/>
      <c r="I18" s="292"/>
      <c r="J18" s="307"/>
      <c r="K18" s="306"/>
      <c r="L18" s="292"/>
      <c r="M18" s="292"/>
      <c r="N18" s="292"/>
      <c r="O18" s="307"/>
      <c r="P18" s="176"/>
      <c r="Q18" s="176"/>
      <c r="R18" s="176"/>
      <c r="S18" s="176"/>
      <c r="T18" s="176"/>
      <c r="U18" s="176"/>
      <c r="V18" s="292"/>
      <c r="W18" s="292"/>
      <c r="X18" s="292"/>
      <c r="Y18" s="292"/>
      <c r="Z18" s="292"/>
      <c r="AA18" s="195"/>
      <c r="AB18" s="192" t="s">
        <v>66</v>
      </c>
      <c r="AC18" s="176"/>
      <c r="AD18" s="176"/>
      <c r="AE18" s="176"/>
      <c r="AF18" s="176"/>
      <c r="AG18" s="209" t="str">
        <f>IF(AH16&gt;=4,16-AH16,IF(AH16&gt;0,4-AH16,""))</f>
        <v/>
      </c>
      <c r="AH18" s="209"/>
      <c r="AI18" s="209"/>
      <c r="AJ18" s="176" t="s">
        <v>67</v>
      </c>
      <c r="AK18" s="176"/>
      <c r="AL18" s="20" t="s">
        <v>71</v>
      </c>
      <c r="AM18" s="21"/>
      <c r="AN18" s="180">
        <f>MIN(AN17,AW17)</f>
        <v>0</v>
      </c>
      <c r="AO18" s="181"/>
      <c r="AP18" s="181"/>
      <c r="AQ18" s="181"/>
      <c r="AR18" s="181"/>
      <c r="AS18" s="181"/>
      <c r="AT18" s="181"/>
      <c r="AU18" s="181"/>
      <c r="AV18" s="181"/>
      <c r="AW18" s="181"/>
      <c r="AX18" s="181"/>
      <c r="AY18" s="181"/>
      <c r="AZ18" s="181"/>
      <c r="BA18" s="181"/>
      <c r="BB18" s="181"/>
      <c r="BC18" s="181"/>
      <c r="BD18" s="181"/>
      <c r="BE18" s="15" t="s">
        <v>69</v>
      </c>
    </row>
    <row r="19" spans="2:57">
      <c r="B19" s="207">
        <v>3</v>
      </c>
      <c r="C19" s="212"/>
      <c r="D19" s="371"/>
      <c r="E19" s="372"/>
      <c r="F19" s="372"/>
      <c r="G19" s="372"/>
      <c r="H19" s="372"/>
      <c r="I19" s="372"/>
      <c r="J19" s="373"/>
      <c r="K19" s="301"/>
      <c r="L19" s="302"/>
      <c r="M19" s="302"/>
      <c r="N19" s="302"/>
      <c r="O19" s="303"/>
      <c r="P19" s="208"/>
      <c r="Q19" s="208"/>
      <c r="R19" s="208"/>
      <c r="S19" s="208"/>
      <c r="T19" s="208"/>
      <c r="U19" s="208"/>
      <c r="V19" s="302"/>
      <c r="W19" s="302"/>
      <c r="X19" s="302"/>
      <c r="Y19" s="302"/>
      <c r="Z19" s="302"/>
      <c r="AA19" s="212" t="s">
        <v>69</v>
      </c>
      <c r="AB19" s="207" t="s">
        <v>43</v>
      </c>
      <c r="AC19" s="208"/>
      <c r="AD19" s="208"/>
      <c r="AE19" s="302"/>
      <c r="AF19" s="302"/>
      <c r="AG19" s="24" t="s">
        <v>3</v>
      </c>
      <c r="AH19" s="302"/>
      <c r="AI19" s="302"/>
      <c r="AJ19" s="25" t="s">
        <v>39</v>
      </c>
      <c r="AK19" s="302"/>
      <c r="AL19" s="302"/>
      <c r="AM19" s="26" t="s">
        <v>40</v>
      </c>
      <c r="AN19" s="286">
        <f>IFERROR(ROUNDDOWN(AG20/AG21,-1),0)</f>
        <v>0</v>
      </c>
      <c r="AO19" s="286"/>
      <c r="AP19" s="286"/>
      <c r="AQ19" s="286"/>
      <c r="AR19" s="286"/>
      <c r="AS19" s="286"/>
      <c r="AT19" s="286"/>
      <c r="AU19" s="286"/>
      <c r="AV19" s="16" t="s">
        <v>69</v>
      </c>
      <c r="AW19" s="370"/>
      <c r="AX19" s="370"/>
      <c r="AY19" s="370"/>
      <c r="AZ19" s="370"/>
      <c r="BA19" s="370"/>
      <c r="BB19" s="370"/>
      <c r="BC19" s="370"/>
      <c r="BD19" s="370"/>
      <c r="BE19" s="13" t="s">
        <v>69</v>
      </c>
    </row>
    <row r="20" spans="2:57">
      <c r="B20" s="188"/>
      <c r="C20" s="191"/>
      <c r="D20" s="301"/>
      <c r="E20" s="302"/>
      <c r="F20" s="302"/>
      <c r="G20" s="302"/>
      <c r="H20" s="302"/>
      <c r="I20" s="302"/>
      <c r="J20" s="303"/>
      <c r="K20" s="304"/>
      <c r="L20" s="285"/>
      <c r="M20" s="285"/>
      <c r="N20" s="285"/>
      <c r="O20" s="305"/>
      <c r="P20" s="189"/>
      <c r="Q20" s="189"/>
      <c r="R20" s="189"/>
      <c r="S20" s="189"/>
      <c r="T20" s="189"/>
      <c r="U20" s="189"/>
      <c r="V20" s="285"/>
      <c r="W20" s="285"/>
      <c r="X20" s="285"/>
      <c r="Y20" s="285"/>
      <c r="Z20" s="285"/>
      <c r="AA20" s="191"/>
      <c r="AB20" s="188" t="s">
        <v>70</v>
      </c>
      <c r="AC20" s="189"/>
      <c r="AD20" s="189"/>
      <c r="AE20" s="189"/>
      <c r="AF20" s="189"/>
      <c r="AG20" s="296"/>
      <c r="AH20" s="296"/>
      <c r="AI20" s="296"/>
      <c r="AJ20" s="296"/>
      <c r="AK20" s="296"/>
      <c r="AL20" s="189" t="s">
        <v>42</v>
      </c>
      <c r="AM20" s="191"/>
      <c r="AN20" s="317">
        <f>AN19+AW19</f>
        <v>0</v>
      </c>
      <c r="AO20" s="286"/>
      <c r="AP20" s="286"/>
      <c r="AQ20" s="286"/>
      <c r="AR20" s="286"/>
      <c r="AS20" s="286"/>
      <c r="AT20" s="286"/>
      <c r="AU20" s="286"/>
      <c r="AV20" s="27" t="s">
        <v>69</v>
      </c>
      <c r="AW20" s="178">
        <f>IFERROR(VLOOKUP($AP$6,$BH$6:$BX$8,11,0),0)</f>
        <v>0</v>
      </c>
      <c r="AX20" s="178"/>
      <c r="AY20" s="178"/>
      <c r="AZ20" s="178"/>
      <c r="BA20" s="178"/>
      <c r="BB20" s="178"/>
      <c r="BC20" s="178"/>
      <c r="BD20" s="178"/>
      <c r="BE20" s="14" t="s">
        <v>69</v>
      </c>
    </row>
    <row r="21" spans="2:57">
      <c r="B21" s="192"/>
      <c r="C21" s="195"/>
      <c r="D21" s="306"/>
      <c r="E21" s="292"/>
      <c r="F21" s="292"/>
      <c r="G21" s="292"/>
      <c r="H21" s="292"/>
      <c r="I21" s="292"/>
      <c r="J21" s="307"/>
      <c r="K21" s="306"/>
      <c r="L21" s="292"/>
      <c r="M21" s="292"/>
      <c r="N21" s="292"/>
      <c r="O21" s="307"/>
      <c r="P21" s="176"/>
      <c r="Q21" s="176"/>
      <c r="R21" s="176"/>
      <c r="S21" s="176"/>
      <c r="T21" s="176"/>
      <c r="U21" s="176"/>
      <c r="V21" s="292"/>
      <c r="W21" s="292"/>
      <c r="X21" s="292"/>
      <c r="Y21" s="292"/>
      <c r="Z21" s="292"/>
      <c r="AA21" s="195"/>
      <c r="AB21" s="192" t="s">
        <v>66</v>
      </c>
      <c r="AC21" s="176"/>
      <c r="AD21" s="176"/>
      <c r="AE21" s="176"/>
      <c r="AF21" s="176"/>
      <c r="AG21" s="209" t="str">
        <f>IF(AH19&gt;=4,16-AH19,IF(AH19&gt;0,4-AH19,""))</f>
        <v/>
      </c>
      <c r="AH21" s="209"/>
      <c r="AI21" s="209"/>
      <c r="AJ21" s="176" t="s">
        <v>67</v>
      </c>
      <c r="AK21" s="176"/>
      <c r="AL21" s="20" t="s">
        <v>71</v>
      </c>
      <c r="AM21" s="21"/>
      <c r="AN21" s="180">
        <f>MIN(AN20,AW20)</f>
        <v>0</v>
      </c>
      <c r="AO21" s="181"/>
      <c r="AP21" s="181"/>
      <c r="AQ21" s="181"/>
      <c r="AR21" s="181"/>
      <c r="AS21" s="181"/>
      <c r="AT21" s="181"/>
      <c r="AU21" s="181"/>
      <c r="AV21" s="181"/>
      <c r="AW21" s="181"/>
      <c r="AX21" s="181"/>
      <c r="AY21" s="181"/>
      <c r="AZ21" s="181"/>
      <c r="BA21" s="181"/>
      <c r="BB21" s="181"/>
      <c r="BC21" s="181"/>
      <c r="BD21" s="181"/>
      <c r="BE21" s="15" t="s">
        <v>69</v>
      </c>
    </row>
    <row r="22" spans="2:57">
      <c r="B22" s="207">
        <v>4</v>
      </c>
      <c r="C22" s="212"/>
      <c r="D22" s="371"/>
      <c r="E22" s="372"/>
      <c r="F22" s="372"/>
      <c r="G22" s="372"/>
      <c r="H22" s="372"/>
      <c r="I22" s="372"/>
      <c r="J22" s="373"/>
      <c r="K22" s="301"/>
      <c r="L22" s="302"/>
      <c r="M22" s="302"/>
      <c r="N22" s="302"/>
      <c r="O22" s="303"/>
      <c r="P22" s="208"/>
      <c r="Q22" s="208"/>
      <c r="R22" s="208"/>
      <c r="S22" s="208"/>
      <c r="T22" s="208"/>
      <c r="U22" s="208"/>
      <c r="V22" s="302"/>
      <c r="W22" s="302"/>
      <c r="X22" s="302"/>
      <c r="Y22" s="302"/>
      <c r="Z22" s="302"/>
      <c r="AA22" s="212" t="s">
        <v>69</v>
      </c>
      <c r="AB22" s="207" t="s">
        <v>43</v>
      </c>
      <c r="AC22" s="208"/>
      <c r="AD22" s="208"/>
      <c r="AE22" s="302"/>
      <c r="AF22" s="302"/>
      <c r="AG22" s="24" t="s">
        <v>3</v>
      </c>
      <c r="AH22" s="302"/>
      <c r="AI22" s="302"/>
      <c r="AJ22" s="25" t="s">
        <v>39</v>
      </c>
      <c r="AK22" s="302"/>
      <c r="AL22" s="302"/>
      <c r="AM22" s="26" t="s">
        <v>40</v>
      </c>
      <c r="AN22" s="286">
        <f>IFERROR(ROUNDDOWN(AG23/AG24,-1),0)</f>
        <v>0</v>
      </c>
      <c r="AO22" s="286"/>
      <c r="AP22" s="286"/>
      <c r="AQ22" s="286"/>
      <c r="AR22" s="286"/>
      <c r="AS22" s="286"/>
      <c r="AT22" s="286"/>
      <c r="AU22" s="286"/>
      <c r="AV22" s="16" t="s">
        <v>69</v>
      </c>
      <c r="AW22" s="370"/>
      <c r="AX22" s="370"/>
      <c r="AY22" s="370"/>
      <c r="AZ22" s="370"/>
      <c r="BA22" s="370"/>
      <c r="BB22" s="370"/>
      <c r="BC22" s="370"/>
      <c r="BD22" s="370"/>
      <c r="BE22" s="13" t="s">
        <v>69</v>
      </c>
    </row>
    <row r="23" spans="2:57">
      <c r="B23" s="188"/>
      <c r="C23" s="191"/>
      <c r="D23" s="301"/>
      <c r="E23" s="302"/>
      <c r="F23" s="302"/>
      <c r="G23" s="302"/>
      <c r="H23" s="302"/>
      <c r="I23" s="302"/>
      <c r="J23" s="303"/>
      <c r="K23" s="304"/>
      <c r="L23" s="285"/>
      <c r="M23" s="285"/>
      <c r="N23" s="285"/>
      <c r="O23" s="305"/>
      <c r="P23" s="189"/>
      <c r="Q23" s="189"/>
      <c r="R23" s="189"/>
      <c r="S23" s="189"/>
      <c r="T23" s="189"/>
      <c r="U23" s="189"/>
      <c r="V23" s="285"/>
      <c r="W23" s="285"/>
      <c r="X23" s="285"/>
      <c r="Y23" s="285"/>
      <c r="Z23" s="285"/>
      <c r="AA23" s="191"/>
      <c r="AB23" s="188" t="s">
        <v>70</v>
      </c>
      <c r="AC23" s="189"/>
      <c r="AD23" s="189"/>
      <c r="AE23" s="189"/>
      <c r="AF23" s="189"/>
      <c r="AG23" s="296"/>
      <c r="AH23" s="296"/>
      <c r="AI23" s="296"/>
      <c r="AJ23" s="296"/>
      <c r="AK23" s="296"/>
      <c r="AL23" s="189" t="s">
        <v>42</v>
      </c>
      <c r="AM23" s="191"/>
      <c r="AN23" s="317">
        <f>AN22+AW22</f>
        <v>0</v>
      </c>
      <c r="AO23" s="286"/>
      <c r="AP23" s="286"/>
      <c r="AQ23" s="286"/>
      <c r="AR23" s="286"/>
      <c r="AS23" s="286"/>
      <c r="AT23" s="286"/>
      <c r="AU23" s="286"/>
      <c r="AV23" s="27" t="s">
        <v>69</v>
      </c>
      <c r="AW23" s="178">
        <f>IFERROR(VLOOKUP($AP$6,$BH$6:$BX$8,11,0),0)</f>
        <v>0</v>
      </c>
      <c r="AX23" s="178"/>
      <c r="AY23" s="178"/>
      <c r="AZ23" s="178"/>
      <c r="BA23" s="178"/>
      <c r="BB23" s="178"/>
      <c r="BC23" s="178"/>
      <c r="BD23" s="178"/>
      <c r="BE23" s="14" t="s">
        <v>69</v>
      </c>
    </row>
    <row r="24" spans="2:57">
      <c r="B24" s="192"/>
      <c r="C24" s="195"/>
      <c r="D24" s="306"/>
      <c r="E24" s="292"/>
      <c r="F24" s="292"/>
      <c r="G24" s="292"/>
      <c r="H24" s="292"/>
      <c r="I24" s="292"/>
      <c r="J24" s="307"/>
      <c r="K24" s="306"/>
      <c r="L24" s="292"/>
      <c r="M24" s="292"/>
      <c r="N24" s="292"/>
      <c r="O24" s="307"/>
      <c r="P24" s="176"/>
      <c r="Q24" s="176"/>
      <c r="R24" s="176"/>
      <c r="S24" s="176"/>
      <c r="T24" s="176"/>
      <c r="U24" s="176"/>
      <c r="V24" s="292"/>
      <c r="W24" s="292"/>
      <c r="X24" s="292"/>
      <c r="Y24" s="292"/>
      <c r="Z24" s="292"/>
      <c r="AA24" s="195"/>
      <c r="AB24" s="192" t="s">
        <v>66</v>
      </c>
      <c r="AC24" s="176"/>
      <c r="AD24" s="176"/>
      <c r="AE24" s="176"/>
      <c r="AF24" s="176"/>
      <c r="AG24" s="209" t="str">
        <f>IF(AH22&gt;=4,16-AH22,IF(AH22&gt;0,4-AH22,""))</f>
        <v/>
      </c>
      <c r="AH24" s="209"/>
      <c r="AI24" s="209"/>
      <c r="AJ24" s="176" t="s">
        <v>67</v>
      </c>
      <c r="AK24" s="176"/>
      <c r="AL24" s="20" t="s">
        <v>71</v>
      </c>
      <c r="AM24" s="21"/>
      <c r="AN24" s="180">
        <f>MIN(AN23,AW23)</f>
        <v>0</v>
      </c>
      <c r="AO24" s="181"/>
      <c r="AP24" s="181"/>
      <c r="AQ24" s="181"/>
      <c r="AR24" s="181"/>
      <c r="AS24" s="181"/>
      <c r="AT24" s="181"/>
      <c r="AU24" s="181"/>
      <c r="AV24" s="181"/>
      <c r="AW24" s="181"/>
      <c r="AX24" s="181"/>
      <c r="AY24" s="181"/>
      <c r="AZ24" s="181"/>
      <c r="BA24" s="181"/>
      <c r="BB24" s="181"/>
      <c r="BC24" s="181"/>
      <c r="BD24" s="181"/>
      <c r="BE24" s="15" t="s">
        <v>69</v>
      </c>
    </row>
    <row r="25" spans="2:57">
      <c r="B25" s="207">
        <v>5</v>
      </c>
      <c r="C25" s="212"/>
      <c r="D25" s="371"/>
      <c r="E25" s="372"/>
      <c r="F25" s="372"/>
      <c r="G25" s="372"/>
      <c r="H25" s="372"/>
      <c r="I25" s="372"/>
      <c r="J25" s="373"/>
      <c r="K25" s="301"/>
      <c r="L25" s="302"/>
      <c r="M25" s="302"/>
      <c r="N25" s="302"/>
      <c r="O25" s="303"/>
      <c r="P25" s="208"/>
      <c r="Q25" s="208"/>
      <c r="R25" s="208"/>
      <c r="S25" s="208"/>
      <c r="T25" s="208"/>
      <c r="U25" s="208"/>
      <c r="V25" s="302"/>
      <c r="W25" s="302"/>
      <c r="X25" s="302"/>
      <c r="Y25" s="302"/>
      <c r="Z25" s="302"/>
      <c r="AA25" s="212" t="s">
        <v>69</v>
      </c>
      <c r="AB25" s="207" t="s">
        <v>43</v>
      </c>
      <c r="AC25" s="208"/>
      <c r="AD25" s="208"/>
      <c r="AE25" s="302"/>
      <c r="AF25" s="302"/>
      <c r="AG25" s="24" t="s">
        <v>3</v>
      </c>
      <c r="AH25" s="302"/>
      <c r="AI25" s="302"/>
      <c r="AJ25" s="25" t="s">
        <v>39</v>
      </c>
      <c r="AK25" s="302"/>
      <c r="AL25" s="302"/>
      <c r="AM25" s="26" t="s">
        <v>40</v>
      </c>
      <c r="AN25" s="286">
        <f>IFERROR(ROUNDDOWN(AG26/AG27,-1),0)</f>
        <v>0</v>
      </c>
      <c r="AO25" s="286"/>
      <c r="AP25" s="286"/>
      <c r="AQ25" s="286"/>
      <c r="AR25" s="286"/>
      <c r="AS25" s="286"/>
      <c r="AT25" s="286"/>
      <c r="AU25" s="286"/>
      <c r="AV25" s="16" t="s">
        <v>69</v>
      </c>
      <c r="AW25" s="370"/>
      <c r="AX25" s="370"/>
      <c r="AY25" s="370"/>
      <c r="AZ25" s="370"/>
      <c r="BA25" s="370"/>
      <c r="BB25" s="370"/>
      <c r="BC25" s="370"/>
      <c r="BD25" s="370"/>
      <c r="BE25" s="13" t="s">
        <v>69</v>
      </c>
    </row>
    <row r="26" spans="2:57">
      <c r="B26" s="188"/>
      <c r="C26" s="191"/>
      <c r="D26" s="301"/>
      <c r="E26" s="302"/>
      <c r="F26" s="302"/>
      <c r="G26" s="302"/>
      <c r="H26" s="302"/>
      <c r="I26" s="302"/>
      <c r="J26" s="303"/>
      <c r="K26" s="304"/>
      <c r="L26" s="285"/>
      <c r="M26" s="285"/>
      <c r="N26" s="285"/>
      <c r="O26" s="305"/>
      <c r="P26" s="189"/>
      <c r="Q26" s="189"/>
      <c r="R26" s="189"/>
      <c r="S26" s="189"/>
      <c r="T26" s="189"/>
      <c r="U26" s="189"/>
      <c r="V26" s="285"/>
      <c r="W26" s="285"/>
      <c r="X26" s="285"/>
      <c r="Y26" s="285"/>
      <c r="Z26" s="285"/>
      <c r="AA26" s="191"/>
      <c r="AB26" s="188" t="s">
        <v>70</v>
      </c>
      <c r="AC26" s="189"/>
      <c r="AD26" s="189"/>
      <c r="AE26" s="189"/>
      <c r="AF26" s="189"/>
      <c r="AG26" s="296"/>
      <c r="AH26" s="296"/>
      <c r="AI26" s="296"/>
      <c r="AJ26" s="296"/>
      <c r="AK26" s="296"/>
      <c r="AL26" s="189" t="s">
        <v>42</v>
      </c>
      <c r="AM26" s="191"/>
      <c r="AN26" s="317">
        <f>AN25+AW25</f>
        <v>0</v>
      </c>
      <c r="AO26" s="286"/>
      <c r="AP26" s="286"/>
      <c r="AQ26" s="286"/>
      <c r="AR26" s="286"/>
      <c r="AS26" s="286"/>
      <c r="AT26" s="286"/>
      <c r="AU26" s="286"/>
      <c r="AV26" s="27" t="s">
        <v>69</v>
      </c>
      <c r="AW26" s="178">
        <f>IFERROR(VLOOKUP($AP$6,$BH$6:$BX$8,11,0),0)</f>
        <v>0</v>
      </c>
      <c r="AX26" s="178"/>
      <c r="AY26" s="178"/>
      <c r="AZ26" s="178"/>
      <c r="BA26" s="178"/>
      <c r="BB26" s="178"/>
      <c r="BC26" s="178"/>
      <c r="BD26" s="178"/>
      <c r="BE26" s="14" t="s">
        <v>69</v>
      </c>
    </row>
    <row r="27" spans="2:57">
      <c r="B27" s="192"/>
      <c r="C27" s="195"/>
      <c r="D27" s="306"/>
      <c r="E27" s="292"/>
      <c r="F27" s="292"/>
      <c r="G27" s="292"/>
      <c r="H27" s="292"/>
      <c r="I27" s="292"/>
      <c r="J27" s="307"/>
      <c r="K27" s="306"/>
      <c r="L27" s="292"/>
      <c r="M27" s="292"/>
      <c r="N27" s="292"/>
      <c r="O27" s="307"/>
      <c r="P27" s="176"/>
      <c r="Q27" s="176"/>
      <c r="R27" s="176"/>
      <c r="S27" s="176"/>
      <c r="T27" s="176"/>
      <c r="U27" s="176"/>
      <c r="V27" s="292"/>
      <c r="W27" s="292"/>
      <c r="X27" s="292"/>
      <c r="Y27" s="292"/>
      <c r="Z27" s="292"/>
      <c r="AA27" s="195"/>
      <c r="AB27" s="192" t="s">
        <v>66</v>
      </c>
      <c r="AC27" s="176"/>
      <c r="AD27" s="176"/>
      <c r="AE27" s="176"/>
      <c r="AF27" s="176"/>
      <c r="AG27" s="209" t="str">
        <f>IF(AH25&gt;=4,16-AH25,IF(AH25&gt;0,4-AH25,""))</f>
        <v/>
      </c>
      <c r="AH27" s="209"/>
      <c r="AI27" s="209"/>
      <c r="AJ27" s="176" t="s">
        <v>67</v>
      </c>
      <c r="AK27" s="176"/>
      <c r="AL27" s="20" t="s">
        <v>71</v>
      </c>
      <c r="AM27" s="21"/>
      <c r="AN27" s="180">
        <f>MIN(AN26,AW26)</f>
        <v>0</v>
      </c>
      <c r="AO27" s="181"/>
      <c r="AP27" s="181"/>
      <c r="AQ27" s="181"/>
      <c r="AR27" s="181"/>
      <c r="AS27" s="181"/>
      <c r="AT27" s="181"/>
      <c r="AU27" s="181"/>
      <c r="AV27" s="181"/>
      <c r="AW27" s="181"/>
      <c r="AX27" s="181"/>
      <c r="AY27" s="181"/>
      <c r="AZ27" s="181"/>
      <c r="BA27" s="181"/>
      <c r="BB27" s="181"/>
      <c r="BC27" s="181"/>
      <c r="BD27" s="181"/>
      <c r="BE27" s="15" t="s">
        <v>69</v>
      </c>
    </row>
    <row r="28" spans="2:57">
      <c r="B28" s="207">
        <v>6</v>
      </c>
      <c r="C28" s="212"/>
      <c r="D28" s="371"/>
      <c r="E28" s="372"/>
      <c r="F28" s="372"/>
      <c r="G28" s="372"/>
      <c r="H28" s="372"/>
      <c r="I28" s="372"/>
      <c r="J28" s="373"/>
      <c r="K28" s="301"/>
      <c r="L28" s="302"/>
      <c r="M28" s="302"/>
      <c r="N28" s="302"/>
      <c r="O28" s="303"/>
      <c r="P28" s="208"/>
      <c r="Q28" s="208"/>
      <c r="R28" s="208"/>
      <c r="S28" s="208"/>
      <c r="T28" s="208"/>
      <c r="U28" s="208"/>
      <c r="V28" s="302"/>
      <c r="W28" s="302"/>
      <c r="X28" s="302"/>
      <c r="Y28" s="302"/>
      <c r="Z28" s="302"/>
      <c r="AA28" s="212" t="s">
        <v>69</v>
      </c>
      <c r="AB28" s="207" t="s">
        <v>43</v>
      </c>
      <c r="AC28" s="208"/>
      <c r="AD28" s="208"/>
      <c r="AE28" s="302"/>
      <c r="AF28" s="302"/>
      <c r="AG28" s="24" t="s">
        <v>3</v>
      </c>
      <c r="AH28" s="302"/>
      <c r="AI28" s="302"/>
      <c r="AJ28" s="25" t="s">
        <v>39</v>
      </c>
      <c r="AK28" s="302"/>
      <c r="AL28" s="302"/>
      <c r="AM28" s="26" t="s">
        <v>40</v>
      </c>
      <c r="AN28" s="286">
        <f>IFERROR(ROUNDDOWN(AG29/AG30,-1),0)</f>
        <v>0</v>
      </c>
      <c r="AO28" s="286"/>
      <c r="AP28" s="286"/>
      <c r="AQ28" s="286"/>
      <c r="AR28" s="286"/>
      <c r="AS28" s="286"/>
      <c r="AT28" s="286"/>
      <c r="AU28" s="286"/>
      <c r="AV28" s="16" t="s">
        <v>69</v>
      </c>
      <c r="AW28" s="370"/>
      <c r="AX28" s="370"/>
      <c r="AY28" s="370"/>
      <c r="AZ28" s="370"/>
      <c r="BA28" s="370"/>
      <c r="BB28" s="370"/>
      <c r="BC28" s="370"/>
      <c r="BD28" s="370"/>
      <c r="BE28" s="13" t="s">
        <v>69</v>
      </c>
    </row>
    <row r="29" spans="2:57">
      <c r="B29" s="188"/>
      <c r="C29" s="191"/>
      <c r="D29" s="301"/>
      <c r="E29" s="302"/>
      <c r="F29" s="302"/>
      <c r="G29" s="302"/>
      <c r="H29" s="302"/>
      <c r="I29" s="302"/>
      <c r="J29" s="303"/>
      <c r="K29" s="304"/>
      <c r="L29" s="285"/>
      <c r="M29" s="285"/>
      <c r="N29" s="285"/>
      <c r="O29" s="305"/>
      <c r="P29" s="189"/>
      <c r="Q29" s="189"/>
      <c r="R29" s="189"/>
      <c r="S29" s="189"/>
      <c r="T29" s="189"/>
      <c r="U29" s="189"/>
      <c r="V29" s="285"/>
      <c r="W29" s="285"/>
      <c r="X29" s="285"/>
      <c r="Y29" s="285"/>
      <c r="Z29" s="285"/>
      <c r="AA29" s="191"/>
      <c r="AB29" s="188" t="s">
        <v>70</v>
      </c>
      <c r="AC29" s="189"/>
      <c r="AD29" s="189"/>
      <c r="AE29" s="189"/>
      <c r="AF29" s="189"/>
      <c r="AG29" s="296"/>
      <c r="AH29" s="296"/>
      <c r="AI29" s="296"/>
      <c r="AJ29" s="296"/>
      <c r="AK29" s="296"/>
      <c r="AL29" s="189" t="s">
        <v>42</v>
      </c>
      <c r="AM29" s="191"/>
      <c r="AN29" s="317">
        <f>AN28+AW28</f>
        <v>0</v>
      </c>
      <c r="AO29" s="286"/>
      <c r="AP29" s="286"/>
      <c r="AQ29" s="286"/>
      <c r="AR29" s="286"/>
      <c r="AS29" s="286"/>
      <c r="AT29" s="286"/>
      <c r="AU29" s="286"/>
      <c r="AV29" s="27" t="s">
        <v>69</v>
      </c>
      <c r="AW29" s="178">
        <f>IFERROR(VLOOKUP($AP$6,$BH$6:$BX$8,11,0),0)</f>
        <v>0</v>
      </c>
      <c r="AX29" s="178"/>
      <c r="AY29" s="178"/>
      <c r="AZ29" s="178"/>
      <c r="BA29" s="178"/>
      <c r="BB29" s="178"/>
      <c r="BC29" s="178"/>
      <c r="BD29" s="178"/>
      <c r="BE29" s="14" t="s">
        <v>69</v>
      </c>
    </row>
    <row r="30" spans="2:57">
      <c r="B30" s="192"/>
      <c r="C30" s="195"/>
      <c r="D30" s="306"/>
      <c r="E30" s="292"/>
      <c r="F30" s="292"/>
      <c r="G30" s="292"/>
      <c r="H30" s="292"/>
      <c r="I30" s="292"/>
      <c r="J30" s="307"/>
      <c r="K30" s="306"/>
      <c r="L30" s="292"/>
      <c r="M30" s="292"/>
      <c r="N30" s="292"/>
      <c r="O30" s="307"/>
      <c r="P30" s="176"/>
      <c r="Q30" s="176"/>
      <c r="R30" s="176"/>
      <c r="S30" s="176"/>
      <c r="T30" s="176"/>
      <c r="U30" s="176"/>
      <c r="V30" s="292"/>
      <c r="W30" s="292"/>
      <c r="X30" s="292"/>
      <c r="Y30" s="292"/>
      <c r="Z30" s="292"/>
      <c r="AA30" s="195"/>
      <c r="AB30" s="192" t="s">
        <v>66</v>
      </c>
      <c r="AC30" s="176"/>
      <c r="AD30" s="176"/>
      <c r="AE30" s="176"/>
      <c r="AF30" s="176"/>
      <c r="AG30" s="209" t="str">
        <f>IF(AH28&gt;=4,16-AH28,IF(AH28&gt;0,4-AH28,""))</f>
        <v/>
      </c>
      <c r="AH30" s="209"/>
      <c r="AI30" s="209"/>
      <c r="AJ30" s="176" t="s">
        <v>67</v>
      </c>
      <c r="AK30" s="176"/>
      <c r="AL30" s="20" t="s">
        <v>71</v>
      </c>
      <c r="AM30" s="21"/>
      <c r="AN30" s="180">
        <f>MIN(AN29,AW29)</f>
        <v>0</v>
      </c>
      <c r="AO30" s="181"/>
      <c r="AP30" s="181"/>
      <c r="AQ30" s="181"/>
      <c r="AR30" s="181"/>
      <c r="AS30" s="181"/>
      <c r="AT30" s="181"/>
      <c r="AU30" s="181"/>
      <c r="AV30" s="181"/>
      <c r="AW30" s="181"/>
      <c r="AX30" s="181"/>
      <c r="AY30" s="181"/>
      <c r="AZ30" s="181"/>
      <c r="BA30" s="181"/>
      <c r="BB30" s="181"/>
      <c r="BC30" s="181"/>
      <c r="BD30" s="181"/>
      <c r="BE30" s="15" t="s">
        <v>69</v>
      </c>
    </row>
    <row r="31" spans="2:57">
      <c r="B31" s="207">
        <v>7</v>
      </c>
      <c r="C31" s="212"/>
      <c r="D31" s="371"/>
      <c r="E31" s="372"/>
      <c r="F31" s="372"/>
      <c r="G31" s="372"/>
      <c r="H31" s="372"/>
      <c r="I31" s="372"/>
      <c r="J31" s="373"/>
      <c r="K31" s="301"/>
      <c r="L31" s="302"/>
      <c r="M31" s="302"/>
      <c r="N31" s="302"/>
      <c r="O31" s="303"/>
      <c r="P31" s="208"/>
      <c r="Q31" s="208"/>
      <c r="R31" s="208"/>
      <c r="S31" s="208"/>
      <c r="T31" s="208"/>
      <c r="U31" s="208"/>
      <c r="V31" s="302"/>
      <c r="W31" s="302"/>
      <c r="X31" s="302"/>
      <c r="Y31" s="302"/>
      <c r="Z31" s="302"/>
      <c r="AA31" s="212" t="s">
        <v>69</v>
      </c>
      <c r="AB31" s="207" t="s">
        <v>43</v>
      </c>
      <c r="AC31" s="208"/>
      <c r="AD31" s="208"/>
      <c r="AE31" s="302"/>
      <c r="AF31" s="302"/>
      <c r="AG31" s="24" t="s">
        <v>3</v>
      </c>
      <c r="AH31" s="302"/>
      <c r="AI31" s="302"/>
      <c r="AJ31" s="25" t="s">
        <v>39</v>
      </c>
      <c r="AK31" s="302"/>
      <c r="AL31" s="302"/>
      <c r="AM31" s="26" t="s">
        <v>40</v>
      </c>
      <c r="AN31" s="286">
        <f>IFERROR(ROUNDDOWN(AG32/AG33,-1),0)</f>
        <v>0</v>
      </c>
      <c r="AO31" s="286"/>
      <c r="AP31" s="286"/>
      <c r="AQ31" s="286"/>
      <c r="AR31" s="286"/>
      <c r="AS31" s="286"/>
      <c r="AT31" s="286"/>
      <c r="AU31" s="286"/>
      <c r="AV31" s="16" t="s">
        <v>69</v>
      </c>
      <c r="AW31" s="370"/>
      <c r="AX31" s="370"/>
      <c r="AY31" s="370"/>
      <c r="AZ31" s="370"/>
      <c r="BA31" s="370"/>
      <c r="BB31" s="370"/>
      <c r="BC31" s="370"/>
      <c r="BD31" s="370"/>
      <c r="BE31" s="13" t="s">
        <v>69</v>
      </c>
    </row>
    <row r="32" spans="2:57">
      <c r="B32" s="188"/>
      <c r="C32" s="191"/>
      <c r="D32" s="301"/>
      <c r="E32" s="302"/>
      <c r="F32" s="302"/>
      <c r="G32" s="302"/>
      <c r="H32" s="302"/>
      <c r="I32" s="302"/>
      <c r="J32" s="303"/>
      <c r="K32" s="304"/>
      <c r="L32" s="285"/>
      <c r="M32" s="285"/>
      <c r="N32" s="285"/>
      <c r="O32" s="305"/>
      <c r="P32" s="189"/>
      <c r="Q32" s="189"/>
      <c r="R32" s="189"/>
      <c r="S32" s="189"/>
      <c r="T32" s="189"/>
      <c r="U32" s="189"/>
      <c r="V32" s="285"/>
      <c r="W32" s="285"/>
      <c r="X32" s="285"/>
      <c r="Y32" s="285"/>
      <c r="Z32" s="285"/>
      <c r="AA32" s="191"/>
      <c r="AB32" s="188" t="s">
        <v>70</v>
      </c>
      <c r="AC32" s="189"/>
      <c r="AD32" s="189"/>
      <c r="AE32" s="189"/>
      <c r="AF32" s="189"/>
      <c r="AG32" s="296"/>
      <c r="AH32" s="296"/>
      <c r="AI32" s="296"/>
      <c r="AJ32" s="296"/>
      <c r="AK32" s="296"/>
      <c r="AL32" s="189" t="s">
        <v>42</v>
      </c>
      <c r="AM32" s="191"/>
      <c r="AN32" s="317">
        <f>AN31+AW31</f>
        <v>0</v>
      </c>
      <c r="AO32" s="286"/>
      <c r="AP32" s="286"/>
      <c r="AQ32" s="286"/>
      <c r="AR32" s="286"/>
      <c r="AS32" s="286"/>
      <c r="AT32" s="286"/>
      <c r="AU32" s="286"/>
      <c r="AV32" s="27" t="s">
        <v>69</v>
      </c>
      <c r="AW32" s="178">
        <f>IFERROR(VLOOKUP($AP$6,$BH$6:$BX$8,11,0),0)</f>
        <v>0</v>
      </c>
      <c r="AX32" s="178"/>
      <c r="AY32" s="178"/>
      <c r="AZ32" s="178"/>
      <c r="BA32" s="178"/>
      <c r="BB32" s="178"/>
      <c r="BC32" s="178"/>
      <c r="BD32" s="178"/>
      <c r="BE32" s="14" t="s">
        <v>69</v>
      </c>
    </row>
    <row r="33" spans="2:57">
      <c r="B33" s="192"/>
      <c r="C33" s="195"/>
      <c r="D33" s="306"/>
      <c r="E33" s="292"/>
      <c r="F33" s="292"/>
      <c r="G33" s="292"/>
      <c r="H33" s="292"/>
      <c r="I33" s="292"/>
      <c r="J33" s="307"/>
      <c r="K33" s="306"/>
      <c r="L33" s="292"/>
      <c r="M33" s="292"/>
      <c r="N33" s="292"/>
      <c r="O33" s="307"/>
      <c r="P33" s="176"/>
      <c r="Q33" s="176"/>
      <c r="R33" s="176"/>
      <c r="S33" s="176"/>
      <c r="T33" s="176"/>
      <c r="U33" s="176"/>
      <c r="V33" s="292"/>
      <c r="W33" s="292"/>
      <c r="X33" s="292"/>
      <c r="Y33" s="292"/>
      <c r="Z33" s="292"/>
      <c r="AA33" s="195"/>
      <c r="AB33" s="192" t="s">
        <v>66</v>
      </c>
      <c r="AC33" s="176"/>
      <c r="AD33" s="176"/>
      <c r="AE33" s="176"/>
      <c r="AF33" s="176"/>
      <c r="AG33" s="209" t="str">
        <f>IF(AH31&gt;=4,16-AH31,IF(AH31&gt;0,4-AH31,""))</f>
        <v/>
      </c>
      <c r="AH33" s="209"/>
      <c r="AI33" s="209"/>
      <c r="AJ33" s="176" t="s">
        <v>67</v>
      </c>
      <c r="AK33" s="176"/>
      <c r="AL33" s="20" t="s">
        <v>71</v>
      </c>
      <c r="AM33" s="21"/>
      <c r="AN33" s="180">
        <f>MIN(AN32,AW32)</f>
        <v>0</v>
      </c>
      <c r="AO33" s="181"/>
      <c r="AP33" s="181"/>
      <c r="AQ33" s="181"/>
      <c r="AR33" s="181"/>
      <c r="AS33" s="181"/>
      <c r="AT33" s="181"/>
      <c r="AU33" s="181"/>
      <c r="AV33" s="181"/>
      <c r="AW33" s="181"/>
      <c r="AX33" s="181"/>
      <c r="AY33" s="181"/>
      <c r="AZ33" s="181"/>
      <c r="BA33" s="181"/>
      <c r="BB33" s="181"/>
      <c r="BC33" s="181"/>
      <c r="BD33" s="181"/>
      <c r="BE33" s="15" t="s">
        <v>69</v>
      </c>
    </row>
    <row r="34" spans="2:57">
      <c r="B34" s="207">
        <v>8</v>
      </c>
      <c r="C34" s="212"/>
      <c r="D34" s="371"/>
      <c r="E34" s="372"/>
      <c r="F34" s="372"/>
      <c r="G34" s="372"/>
      <c r="H34" s="372"/>
      <c r="I34" s="372"/>
      <c r="J34" s="373"/>
      <c r="K34" s="301"/>
      <c r="L34" s="302"/>
      <c r="M34" s="302"/>
      <c r="N34" s="302"/>
      <c r="O34" s="303"/>
      <c r="P34" s="208"/>
      <c r="Q34" s="208"/>
      <c r="R34" s="208"/>
      <c r="S34" s="208"/>
      <c r="T34" s="208"/>
      <c r="U34" s="208"/>
      <c r="V34" s="302"/>
      <c r="W34" s="302"/>
      <c r="X34" s="302"/>
      <c r="Y34" s="302"/>
      <c r="Z34" s="302"/>
      <c r="AA34" s="212" t="s">
        <v>69</v>
      </c>
      <c r="AB34" s="207" t="s">
        <v>43</v>
      </c>
      <c r="AC34" s="208"/>
      <c r="AD34" s="208"/>
      <c r="AE34" s="302"/>
      <c r="AF34" s="302"/>
      <c r="AG34" s="24" t="s">
        <v>3</v>
      </c>
      <c r="AH34" s="302"/>
      <c r="AI34" s="302"/>
      <c r="AJ34" s="25" t="s">
        <v>39</v>
      </c>
      <c r="AK34" s="302"/>
      <c r="AL34" s="302"/>
      <c r="AM34" s="26" t="s">
        <v>40</v>
      </c>
      <c r="AN34" s="286">
        <f>IFERROR(ROUNDDOWN(AG35/AG36,-1),0)</f>
        <v>0</v>
      </c>
      <c r="AO34" s="286"/>
      <c r="AP34" s="286"/>
      <c r="AQ34" s="286"/>
      <c r="AR34" s="286"/>
      <c r="AS34" s="286"/>
      <c r="AT34" s="286"/>
      <c r="AU34" s="286"/>
      <c r="AV34" s="16" t="s">
        <v>69</v>
      </c>
      <c r="AW34" s="370"/>
      <c r="AX34" s="370"/>
      <c r="AY34" s="370"/>
      <c r="AZ34" s="370"/>
      <c r="BA34" s="370"/>
      <c r="BB34" s="370"/>
      <c r="BC34" s="370"/>
      <c r="BD34" s="370"/>
      <c r="BE34" s="13" t="s">
        <v>69</v>
      </c>
    </row>
    <row r="35" spans="2:57">
      <c r="B35" s="188"/>
      <c r="C35" s="191"/>
      <c r="D35" s="301"/>
      <c r="E35" s="302"/>
      <c r="F35" s="302"/>
      <c r="G35" s="302"/>
      <c r="H35" s="302"/>
      <c r="I35" s="302"/>
      <c r="J35" s="303"/>
      <c r="K35" s="304"/>
      <c r="L35" s="285"/>
      <c r="M35" s="285"/>
      <c r="N35" s="285"/>
      <c r="O35" s="305"/>
      <c r="P35" s="189"/>
      <c r="Q35" s="189"/>
      <c r="R35" s="189"/>
      <c r="S35" s="189"/>
      <c r="T35" s="189"/>
      <c r="U35" s="189"/>
      <c r="V35" s="285"/>
      <c r="W35" s="285"/>
      <c r="X35" s="285"/>
      <c r="Y35" s="285"/>
      <c r="Z35" s="285"/>
      <c r="AA35" s="191"/>
      <c r="AB35" s="188" t="s">
        <v>70</v>
      </c>
      <c r="AC35" s="189"/>
      <c r="AD35" s="189"/>
      <c r="AE35" s="189"/>
      <c r="AF35" s="189"/>
      <c r="AG35" s="296"/>
      <c r="AH35" s="296"/>
      <c r="AI35" s="296"/>
      <c r="AJ35" s="296"/>
      <c r="AK35" s="296"/>
      <c r="AL35" s="189" t="s">
        <v>42</v>
      </c>
      <c r="AM35" s="191"/>
      <c r="AN35" s="317">
        <f>AN34+AW34</f>
        <v>0</v>
      </c>
      <c r="AO35" s="286"/>
      <c r="AP35" s="286"/>
      <c r="AQ35" s="286"/>
      <c r="AR35" s="286"/>
      <c r="AS35" s="286"/>
      <c r="AT35" s="286"/>
      <c r="AU35" s="286"/>
      <c r="AV35" s="27" t="s">
        <v>69</v>
      </c>
      <c r="AW35" s="178">
        <f>IFERROR(VLOOKUP($AP$6,$BH$6:$BX$8,11,0),0)</f>
        <v>0</v>
      </c>
      <c r="AX35" s="178"/>
      <c r="AY35" s="178"/>
      <c r="AZ35" s="178"/>
      <c r="BA35" s="178"/>
      <c r="BB35" s="178"/>
      <c r="BC35" s="178"/>
      <c r="BD35" s="178"/>
      <c r="BE35" s="14" t="s">
        <v>69</v>
      </c>
    </row>
    <row r="36" spans="2:57">
      <c r="B36" s="192"/>
      <c r="C36" s="195"/>
      <c r="D36" s="306"/>
      <c r="E36" s="292"/>
      <c r="F36" s="292"/>
      <c r="G36" s="292"/>
      <c r="H36" s="292"/>
      <c r="I36" s="292"/>
      <c r="J36" s="307"/>
      <c r="K36" s="306"/>
      <c r="L36" s="292"/>
      <c r="M36" s="292"/>
      <c r="N36" s="292"/>
      <c r="O36" s="307"/>
      <c r="P36" s="176"/>
      <c r="Q36" s="176"/>
      <c r="R36" s="176"/>
      <c r="S36" s="176"/>
      <c r="T36" s="176"/>
      <c r="U36" s="176"/>
      <c r="V36" s="292"/>
      <c r="W36" s="292"/>
      <c r="X36" s="292"/>
      <c r="Y36" s="292"/>
      <c r="Z36" s="292"/>
      <c r="AA36" s="195"/>
      <c r="AB36" s="192" t="s">
        <v>66</v>
      </c>
      <c r="AC36" s="176"/>
      <c r="AD36" s="176"/>
      <c r="AE36" s="176"/>
      <c r="AF36" s="176"/>
      <c r="AG36" s="209" t="str">
        <f>IF(AH34&gt;=4,16-AH34,IF(AH34&gt;0,4-AH34,""))</f>
        <v/>
      </c>
      <c r="AH36" s="209"/>
      <c r="AI36" s="209"/>
      <c r="AJ36" s="176" t="s">
        <v>67</v>
      </c>
      <c r="AK36" s="176"/>
      <c r="AL36" s="20" t="s">
        <v>71</v>
      </c>
      <c r="AM36" s="21"/>
      <c r="AN36" s="180">
        <f>MIN(AN35,AW35)</f>
        <v>0</v>
      </c>
      <c r="AO36" s="181"/>
      <c r="AP36" s="181"/>
      <c r="AQ36" s="181"/>
      <c r="AR36" s="181"/>
      <c r="AS36" s="181"/>
      <c r="AT36" s="181"/>
      <c r="AU36" s="181"/>
      <c r="AV36" s="181"/>
      <c r="AW36" s="181"/>
      <c r="AX36" s="181"/>
      <c r="AY36" s="181"/>
      <c r="AZ36" s="181"/>
      <c r="BA36" s="181"/>
      <c r="BB36" s="181"/>
      <c r="BC36" s="181"/>
      <c r="BD36" s="181"/>
      <c r="BE36" s="15" t="s">
        <v>69</v>
      </c>
    </row>
    <row r="37" spans="2:57">
      <c r="B37" s="207">
        <v>9</v>
      </c>
      <c r="C37" s="212"/>
      <c r="D37" s="371"/>
      <c r="E37" s="372"/>
      <c r="F37" s="372"/>
      <c r="G37" s="372"/>
      <c r="H37" s="372"/>
      <c r="I37" s="372"/>
      <c r="J37" s="373"/>
      <c r="K37" s="301"/>
      <c r="L37" s="302"/>
      <c r="M37" s="302"/>
      <c r="N37" s="302"/>
      <c r="O37" s="303"/>
      <c r="P37" s="208"/>
      <c r="Q37" s="208"/>
      <c r="R37" s="208"/>
      <c r="S37" s="208"/>
      <c r="T37" s="208"/>
      <c r="U37" s="208"/>
      <c r="V37" s="302"/>
      <c r="W37" s="302"/>
      <c r="X37" s="302"/>
      <c r="Y37" s="302"/>
      <c r="Z37" s="302"/>
      <c r="AA37" s="212" t="s">
        <v>69</v>
      </c>
      <c r="AB37" s="207" t="s">
        <v>43</v>
      </c>
      <c r="AC37" s="208"/>
      <c r="AD37" s="208"/>
      <c r="AE37" s="302"/>
      <c r="AF37" s="302"/>
      <c r="AG37" s="24" t="s">
        <v>3</v>
      </c>
      <c r="AH37" s="302"/>
      <c r="AI37" s="302"/>
      <c r="AJ37" s="25" t="s">
        <v>39</v>
      </c>
      <c r="AK37" s="302"/>
      <c r="AL37" s="302"/>
      <c r="AM37" s="26" t="s">
        <v>40</v>
      </c>
      <c r="AN37" s="286">
        <f>IFERROR(ROUNDDOWN(AG38/AG39,-1),0)</f>
        <v>0</v>
      </c>
      <c r="AO37" s="286"/>
      <c r="AP37" s="286"/>
      <c r="AQ37" s="286"/>
      <c r="AR37" s="286"/>
      <c r="AS37" s="286"/>
      <c r="AT37" s="286"/>
      <c r="AU37" s="286"/>
      <c r="AV37" s="16" t="s">
        <v>69</v>
      </c>
      <c r="AW37" s="370"/>
      <c r="AX37" s="370"/>
      <c r="AY37" s="370"/>
      <c r="AZ37" s="370"/>
      <c r="BA37" s="370"/>
      <c r="BB37" s="370"/>
      <c r="BC37" s="370"/>
      <c r="BD37" s="370"/>
      <c r="BE37" s="13" t="s">
        <v>69</v>
      </c>
    </row>
    <row r="38" spans="2:57">
      <c r="B38" s="188"/>
      <c r="C38" s="191"/>
      <c r="D38" s="301"/>
      <c r="E38" s="302"/>
      <c r="F38" s="302"/>
      <c r="G38" s="302"/>
      <c r="H38" s="302"/>
      <c r="I38" s="302"/>
      <c r="J38" s="303"/>
      <c r="K38" s="304"/>
      <c r="L38" s="285"/>
      <c r="M38" s="285"/>
      <c r="N38" s="285"/>
      <c r="O38" s="305"/>
      <c r="P38" s="189"/>
      <c r="Q38" s="189"/>
      <c r="R38" s="189"/>
      <c r="S38" s="189"/>
      <c r="T38" s="189"/>
      <c r="U38" s="189"/>
      <c r="V38" s="285"/>
      <c r="W38" s="285"/>
      <c r="X38" s="285"/>
      <c r="Y38" s="285"/>
      <c r="Z38" s="285"/>
      <c r="AA38" s="191"/>
      <c r="AB38" s="188" t="s">
        <v>70</v>
      </c>
      <c r="AC38" s="189"/>
      <c r="AD38" s="189"/>
      <c r="AE38" s="189"/>
      <c r="AF38" s="189"/>
      <c r="AG38" s="296"/>
      <c r="AH38" s="296"/>
      <c r="AI38" s="296"/>
      <c r="AJ38" s="296"/>
      <c r="AK38" s="296"/>
      <c r="AL38" s="189" t="s">
        <v>42</v>
      </c>
      <c r="AM38" s="191"/>
      <c r="AN38" s="317">
        <f>AN37+AW37</f>
        <v>0</v>
      </c>
      <c r="AO38" s="286"/>
      <c r="AP38" s="286"/>
      <c r="AQ38" s="286"/>
      <c r="AR38" s="286"/>
      <c r="AS38" s="286"/>
      <c r="AT38" s="286"/>
      <c r="AU38" s="286"/>
      <c r="AV38" s="27" t="s">
        <v>69</v>
      </c>
      <c r="AW38" s="178">
        <f>IFERROR(VLOOKUP($AP$6,$BH$6:$BX$8,11,0),0)</f>
        <v>0</v>
      </c>
      <c r="AX38" s="178"/>
      <c r="AY38" s="178"/>
      <c r="AZ38" s="178"/>
      <c r="BA38" s="178"/>
      <c r="BB38" s="178"/>
      <c r="BC38" s="178"/>
      <c r="BD38" s="178"/>
      <c r="BE38" s="14" t="s">
        <v>69</v>
      </c>
    </row>
    <row r="39" spans="2:57">
      <c r="B39" s="192"/>
      <c r="C39" s="195"/>
      <c r="D39" s="306"/>
      <c r="E39" s="292"/>
      <c r="F39" s="292"/>
      <c r="G39" s="292"/>
      <c r="H39" s="292"/>
      <c r="I39" s="292"/>
      <c r="J39" s="307"/>
      <c r="K39" s="306"/>
      <c r="L39" s="292"/>
      <c r="M39" s="292"/>
      <c r="N39" s="292"/>
      <c r="O39" s="307"/>
      <c r="P39" s="176"/>
      <c r="Q39" s="176"/>
      <c r="R39" s="176"/>
      <c r="S39" s="176"/>
      <c r="T39" s="176"/>
      <c r="U39" s="176"/>
      <c r="V39" s="292"/>
      <c r="W39" s="292"/>
      <c r="X39" s="292"/>
      <c r="Y39" s="292"/>
      <c r="Z39" s="292"/>
      <c r="AA39" s="195"/>
      <c r="AB39" s="192" t="s">
        <v>66</v>
      </c>
      <c r="AC39" s="176"/>
      <c r="AD39" s="176"/>
      <c r="AE39" s="176"/>
      <c r="AF39" s="176"/>
      <c r="AG39" s="209" t="str">
        <f>IF(AH37&gt;=4,16-AH37,IF(AH37&gt;0,4-AH37,""))</f>
        <v/>
      </c>
      <c r="AH39" s="209"/>
      <c r="AI39" s="209"/>
      <c r="AJ39" s="176" t="s">
        <v>67</v>
      </c>
      <c r="AK39" s="176"/>
      <c r="AL39" s="20" t="s">
        <v>71</v>
      </c>
      <c r="AM39" s="21"/>
      <c r="AN39" s="180">
        <f>MIN(AN38,AW38)</f>
        <v>0</v>
      </c>
      <c r="AO39" s="181"/>
      <c r="AP39" s="181"/>
      <c r="AQ39" s="181"/>
      <c r="AR39" s="181"/>
      <c r="AS39" s="181"/>
      <c r="AT39" s="181"/>
      <c r="AU39" s="181"/>
      <c r="AV39" s="181"/>
      <c r="AW39" s="181"/>
      <c r="AX39" s="181"/>
      <c r="AY39" s="181"/>
      <c r="AZ39" s="181"/>
      <c r="BA39" s="181"/>
      <c r="BB39" s="181"/>
      <c r="BC39" s="181"/>
      <c r="BD39" s="181"/>
      <c r="BE39" s="15" t="s">
        <v>69</v>
      </c>
    </row>
    <row r="40" spans="2:57">
      <c r="B40" s="207">
        <v>10</v>
      </c>
      <c r="C40" s="212"/>
      <c r="D40" s="371"/>
      <c r="E40" s="372"/>
      <c r="F40" s="372"/>
      <c r="G40" s="372"/>
      <c r="H40" s="372"/>
      <c r="I40" s="372"/>
      <c r="J40" s="373"/>
      <c r="K40" s="301"/>
      <c r="L40" s="302"/>
      <c r="M40" s="302"/>
      <c r="N40" s="302"/>
      <c r="O40" s="303"/>
      <c r="P40" s="208"/>
      <c r="Q40" s="208"/>
      <c r="R40" s="208"/>
      <c r="S40" s="208"/>
      <c r="T40" s="208"/>
      <c r="U40" s="208"/>
      <c r="V40" s="302"/>
      <c r="W40" s="302"/>
      <c r="X40" s="302"/>
      <c r="Y40" s="302"/>
      <c r="Z40" s="302"/>
      <c r="AA40" s="212" t="s">
        <v>69</v>
      </c>
      <c r="AB40" s="207" t="s">
        <v>43</v>
      </c>
      <c r="AC40" s="208"/>
      <c r="AD40" s="208"/>
      <c r="AE40" s="302"/>
      <c r="AF40" s="302"/>
      <c r="AG40" s="24" t="s">
        <v>3</v>
      </c>
      <c r="AH40" s="302"/>
      <c r="AI40" s="302"/>
      <c r="AJ40" s="25" t="s">
        <v>39</v>
      </c>
      <c r="AK40" s="302"/>
      <c r="AL40" s="302"/>
      <c r="AM40" s="26" t="s">
        <v>40</v>
      </c>
      <c r="AN40" s="286">
        <f>IFERROR(ROUNDDOWN(AG41/AG42,-1),0)</f>
        <v>0</v>
      </c>
      <c r="AO40" s="286"/>
      <c r="AP40" s="286"/>
      <c r="AQ40" s="286"/>
      <c r="AR40" s="286"/>
      <c r="AS40" s="286"/>
      <c r="AT40" s="286"/>
      <c r="AU40" s="286"/>
      <c r="AV40" s="16" t="s">
        <v>69</v>
      </c>
      <c r="AW40" s="370"/>
      <c r="AX40" s="370"/>
      <c r="AY40" s="370"/>
      <c r="AZ40" s="370"/>
      <c r="BA40" s="370"/>
      <c r="BB40" s="370"/>
      <c r="BC40" s="370"/>
      <c r="BD40" s="370"/>
      <c r="BE40" s="13" t="s">
        <v>69</v>
      </c>
    </row>
    <row r="41" spans="2:57">
      <c r="B41" s="188"/>
      <c r="C41" s="191"/>
      <c r="D41" s="301"/>
      <c r="E41" s="302"/>
      <c r="F41" s="302"/>
      <c r="G41" s="302"/>
      <c r="H41" s="302"/>
      <c r="I41" s="302"/>
      <c r="J41" s="303"/>
      <c r="K41" s="304"/>
      <c r="L41" s="285"/>
      <c r="M41" s="285"/>
      <c r="N41" s="285"/>
      <c r="O41" s="305"/>
      <c r="P41" s="189"/>
      <c r="Q41" s="189"/>
      <c r="R41" s="189"/>
      <c r="S41" s="189"/>
      <c r="T41" s="189"/>
      <c r="U41" s="189"/>
      <c r="V41" s="285"/>
      <c r="W41" s="285"/>
      <c r="X41" s="285"/>
      <c r="Y41" s="285"/>
      <c r="Z41" s="285"/>
      <c r="AA41" s="191"/>
      <c r="AB41" s="188" t="s">
        <v>70</v>
      </c>
      <c r="AC41" s="189"/>
      <c r="AD41" s="189"/>
      <c r="AE41" s="189"/>
      <c r="AF41" s="189"/>
      <c r="AG41" s="296"/>
      <c r="AH41" s="296"/>
      <c r="AI41" s="296"/>
      <c r="AJ41" s="296"/>
      <c r="AK41" s="296"/>
      <c r="AL41" s="189" t="s">
        <v>42</v>
      </c>
      <c r="AM41" s="191"/>
      <c r="AN41" s="317">
        <f>AN40+AW40</f>
        <v>0</v>
      </c>
      <c r="AO41" s="286"/>
      <c r="AP41" s="286"/>
      <c r="AQ41" s="286"/>
      <c r="AR41" s="286"/>
      <c r="AS41" s="286"/>
      <c r="AT41" s="286"/>
      <c r="AU41" s="286"/>
      <c r="AV41" s="27" t="s">
        <v>69</v>
      </c>
      <c r="AW41" s="178">
        <f>IFERROR(VLOOKUP($AP$6,$BH$6:$BX$8,11,0),0)</f>
        <v>0</v>
      </c>
      <c r="AX41" s="178"/>
      <c r="AY41" s="178"/>
      <c r="AZ41" s="178"/>
      <c r="BA41" s="178"/>
      <c r="BB41" s="178"/>
      <c r="BC41" s="178"/>
      <c r="BD41" s="178"/>
      <c r="BE41" s="14" t="s">
        <v>69</v>
      </c>
    </row>
    <row r="42" spans="2:57">
      <c r="B42" s="192"/>
      <c r="C42" s="195"/>
      <c r="D42" s="306"/>
      <c r="E42" s="292"/>
      <c r="F42" s="292"/>
      <c r="G42" s="292"/>
      <c r="H42" s="292"/>
      <c r="I42" s="292"/>
      <c r="J42" s="307"/>
      <c r="K42" s="306"/>
      <c r="L42" s="292"/>
      <c r="M42" s="292"/>
      <c r="N42" s="292"/>
      <c r="O42" s="307"/>
      <c r="P42" s="176"/>
      <c r="Q42" s="176"/>
      <c r="R42" s="176"/>
      <c r="S42" s="176"/>
      <c r="T42" s="176"/>
      <c r="U42" s="176"/>
      <c r="V42" s="292"/>
      <c r="W42" s="292"/>
      <c r="X42" s="292"/>
      <c r="Y42" s="292"/>
      <c r="Z42" s="292"/>
      <c r="AA42" s="195"/>
      <c r="AB42" s="192" t="s">
        <v>66</v>
      </c>
      <c r="AC42" s="176"/>
      <c r="AD42" s="176"/>
      <c r="AE42" s="176"/>
      <c r="AF42" s="176"/>
      <c r="AG42" s="209" t="str">
        <f>IF(AH40&gt;=4,16-AH40,IF(AH40&gt;0,4-AH40,""))</f>
        <v/>
      </c>
      <c r="AH42" s="209"/>
      <c r="AI42" s="209"/>
      <c r="AJ42" s="176" t="s">
        <v>67</v>
      </c>
      <c r="AK42" s="176"/>
      <c r="AL42" s="20" t="s">
        <v>71</v>
      </c>
      <c r="AM42" s="21"/>
      <c r="AN42" s="180">
        <f>MIN(AN41,AW41)</f>
        <v>0</v>
      </c>
      <c r="AO42" s="181"/>
      <c r="AP42" s="181"/>
      <c r="AQ42" s="181"/>
      <c r="AR42" s="181"/>
      <c r="AS42" s="181"/>
      <c r="AT42" s="181"/>
      <c r="AU42" s="181"/>
      <c r="AV42" s="181"/>
      <c r="AW42" s="181"/>
      <c r="AX42" s="181"/>
      <c r="AY42" s="181"/>
      <c r="AZ42" s="181"/>
      <c r="BA42" s="181"/>
      <c r="BB42" s="181"/>
      <c r="BC42" s="181"/>
      <c r="BD42" s="181"/>
      <c r="BE42" s="15" t="s">
        <v>69</v>
      </c>
    </row>
    <row r="43" spans="2:57">
      <c r="B43" s="6" t="s">
        <v>78</v>
      </c>
      <c r="C43" s="6"/>
      <c r="D43" s="193" t="s">
        <v>47</v>
      </c>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row>
    <row r="44" spans="2:57" ht="14.25" thickBot="1">
      <c r="B44" s="6"/>
      <c r="C44" s="6"/>
      <c r="D44" s="172" t="s">
        <v>79</v>
      </c>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row>
    <row r="45" spans="2:57" ht="24" customHeight="1" thickBot="1">
      <c r="AK45" s="173" t="s">
        <v>83</v>
      </c>
      <c r="AL45" s="174"/>
      <c r="AM45" s="174">
        <f>B13</f>
        <v>1</v>
      </c>
      <c r="AN45" s="174"/>
      <c r="AO45" s="28" t="s">
        <v>82</v>
      </c>
      <c r="AP45" s="174">
        <f>B40</f>
        <v>10</v>
      </c>
      <c r="AQ45" s="175"/>
      <c r="AR45" s="173" t="s">
        <v>68</v>
      </c>
      <c r="AS45" s="174"/>
      <c r="AT45" s="174"/>
      <c r="AU45" s="174"/>
      <c r="AV45" s="175"/>
      <c r="AW45" s="194">
        <f>AN42+AN39+AN36+AN33+AN30+AN27+AN24+AN21+AN18+AN15</f>
        <v>0</v>
      </c>
      <c r="AX45" s="174"/>
      <c r="AY45" s="174"/>
      <c r="AZ45" s="174"/>
      <c r="BA45" s="174"/>
      <c r="BB45" s="174"/>
      <c r="BC45" s="174"/>
      <c r="BD45" s="174"/>
      <c r="BE45" s="22" t="s">
        <v>69</v>
      </c>
    </row>
  </sheetData>
  <sheetProtection sheet="1" objects="1" scenarios="1" selectLockedCells="1"/>
  <mergeCells count="260">
    <mergeCell ref="B8:C12"/>
    <mergeCell ref="D8:J9"/>
    <mergeCell ref="K8:O12"/>
    <mergeCell ref="D10:J12"/>
    <mergeCell ref="P10:AA12"/>
    <mergeCell ref="AV1:AW1"/>
    <mergeCell ref="AX1:AY1"/>
    <mergeCell ref="BA1:BB1"/>
    <mergeCell ref="B3:BE3"/>
    <mergeCell ref="X4:Y4"/>
    <mergeCell ref="Z4:AA4"/>
    <mergeCell ref="AB4:AC4"/>
    <mergeCell ref="AD4:AE4"/>
    <mergeCell ref="AF4:AG4"/>
    <mergeCell ref="AH13:AI13"/>
    <mergeCell ref="AK13:AL13"/>
    <mergeCell ref="AB14:AF14"/>
    <mergeCell ref="AG14:AK14"/>
    <mergeCell ref="AL14:AM14"/>
    <mergeCell ref="B13:C15"/>
    <mergeCell ref="D13:J13"/>
    <mergeCell ref="D14:J15"/>
    <mergeCell ref="K13:O15"/>
    <mergeCell ref="AA13:AA15"/>
    <mergeCell ref="V13:Z15"/>
    <mergeCell ref="BH5:BQ5"/>
    <mergeCell ref="BR5:BX5"/>
    <mergeCell ref="BH6:BQ6"/>
    <mergeCell ref="BR6:BX6"/>
    <mergeCell ref="BH7:BQ7"/>
    <mergeCell ref="BR7:BX7"/>
    <mergeCell ref="AW13:BD13"/>
    <mergeCell ref="AW14:BD14"/>
    <mergeCell ref="AN15:BD15"/>
    <mergeCell ref="AK5:AO5"/>
    <mergeCell ref="AP5:BC5"/>
    <mergeCell ref="AK6:AO6"/>
    <mergeCell ref="AP6:BC6"/>
    <mergeCell ref="AJ15:AK15"/>
    <mergeCell ref="AN13:AU13"/>
    <mergeCell ref="AN14:AU14"/>
    <mergeCell ref="AN12:BE12"/>
    <mergeCell ref="P8:AM9"/>
    <mergeCell ref="AB10:AM12"/>
    <mergeCell ref="AW8:BE9"/>
    <mergeCell ref="AN8:AV9"/>
    <mergeCell ref="AW10:BE11"/>
    <mergeCell ref="AN10:AV11"/>
    <mergeCell ref="AE13:AF13"/>
    <mergeCell ref="AB17:AF17"/>
    <mergeCell ref="AG17:AK17"/>
    <mergeCell ref="AL17:AM17"/>
    <mergeCell ref="AN17:AU17"/>
    <mergeCell ref="AW17:BD17"/>
    <mergeCell ref="BH8:BQ8"/>
    <mergeCell ref="BR8:BX8"/>
    <mergeCell ref="P13:U15"/>
    <mergeCell ref="B16:C18"/>
    <mergeCell ref="D16:J16"/>
    <mergeCell ref="K16:O18"/>
    <mergeCell ref="P16:U18"/>
    <mergeCell ref="V16:Z18"/>
    <mergeCell ref="AA16:AA18"/>
    <mergeCell ref="AB16:AD16"/>
    <mergeCell ref="AE16:AF16"/>
    <mergeCell ref="AH16:AI16"/>
    <mergeCell ref="AK16:AL16"/>
    <mergeCell ref="AN16:AU16"/>
    <mergeCell ref="AW16:BD16"/>
    <mergeCell ref="D17:J18"/>
    <mergeCell ref="AB15:AF15"/>
    <mergeCell ref="AG15:AI15"/>
    <mergeCell ref="AB13:AD13"/>
    <mergeCell ref="AB18:AF18"/>
    <mergeCell ref="AG18:AI18"/>
    <mergeCell ref="AJ18:AK18"/>
    <mergeCell ref="AN18:BD18"/>
    <mergeCell ref="B19:C21"/>
    <mergeCell ref="D19:J19"/>
    <mergeCell ref="K19:O21"/>
    <mergeCell ref="P19:U21"/>
    <mergeCell ref="V19:Z21"/>
    <mergeCell ref="AA19:AA21"/>
    <mergeCell ref="AB19:AD19"/>
    <mergeCell ref="AE19:AF19"/>
    <mergeCell ref="AH19:AI19"/>
    <mergeCell ref="AK19:AL19"/>
    <mergeCell ref="AN19:AU19"/>
    <mergeCell ref="AW19:BD19"/>
    <mergeCell ref="B22:C24"/>
    <mergeCell ref="D22:J22"/>
    <mergeCell ref="K22:O24"/>
    <mergeCell ref="P22:U24"/>
    <mergeCell ref="V22:Z24"/>
    <mergeCell ref="AW20:BD20"/>
    <mergeCell ref="AB21:AF21"/>
    <mergeCell ref="AG21:AI21"/>
    <mergeCell ref="AJ21:AK21"/>
    <mergeCell ref="AN21:BD21"/>
    <mergeCell ref="D20:J21"/>
    <mergeCell ref="AB20:AF20"/>
    <mergeCell ref="AG20:AK20"/>
    <mergeCell ref="AL20:AM20"/>
    <mergeCell ref="AN20:AU20"/>
    <mergeCell ref="K25:O27"/>
    <mergeCell ref="P25:U27"/>
    <mergeCell ref="V25:Z27"/>
    <mergeCell ref="AN22:AU22"/>
    <mergeCell ref="AW22:BD22"/>
    <mergeCell ref="D23:J24"/>
    <mergeCell ref="AB23:AF23"/>
    <mergeCell ref="AG23:AK23"/>
    <mergeCell ref="AL23:AM23"/>
    <mergeCell ref="AN23:AU23"/>
    <mergeCell ref="AW23:BD23"/>
    <mergeCell ref="AB24:AF24"/>
    <mergeCell ref="AG24:AI24"/>
    <mergeCell ref="AJ24:AK24"/>
    <mergeCell ref="AN24:BD24"/>
    <mergeCell ref="AA22:AA24"/>
    <mergeCell ref="AB22:AD22"/>
    <mergeCell ref="AE22:AF22"/>
    <mergeCell ref="AH22:AI22"/>
    <mergeCell ref="AK22:AL22"/>
    <mergeCell ref="B28:C30"/>
    <mergeCell ref="D28:J28"/>
    <mergeCell ref="K28:O30"/>
    <mergeCell ref="P28:U30"/>
    <mergeCell ref="V28:Z30"/>
    <mergeCell ref="AN25:AU25"/>
    <mergeCell ref="AW25:BD25"/>
    <mergeCell ref="D26:J27"/>
    <mergeCell ref="AB26:AF26"/>
    <mergeCell ref="AG26:AK26"/>
    <mergeCell ref="AL26:AM26"/>
    <mergeCell ref="AN26:AU26"/>
    <mergeCell ref="AW26:BD26"/>
    <mergeCell ref="AB27:AF27"/>
    <mergeCell ref="AG27:AI27"/>
    <mergeCell ref="AJ27:AK27"/>
    <mergeCell ref="AN27:BD27"/>
    <mergeCell ref="AA25:AA27"/>
    <mergeCell ref="AB25:AD25"/>
    <mergeCell ref="AE25:AF25"/>
    <mergeCell ref="AH25:AI25"/>
    <mergeCell ref="AK25:AL25"/>
    <mergeCell ref="B25:C27"/>
    <mergeCell ref="D25:J25"/>
    <mergeCell ref="K31:O33"/>
    <mergeCell ref="P31:U33"/>
    <mergeCell ref="V31:Z33"/>
    <mergeCell ref="AN28:AU28"/>
    <mergeCell ref="AW28:BD28"/>
    <mergeCell ref="D29:J30"/>
    <mergeCell ref="AB29:AF29"/>
    <mergeCell ref="AG29:AK29"/>
    <mergeCell ref="AL29:AM29"/>
    <mergeCell ref="AN29:AU29"/>
    <mergeCell ref="AW29:BD29"/>
    <mergeCell ref="AB30:AF30"/>
    <mergeCell ref="AG30:AI30"/>
    <mergeCell ref="AJ30:AK30"/>
    <mergeCell ref="AN30:BD30"/>
    <mergeCell ref="AA28:AA30"/>
    <mergeCell ref="AB28:AD28"/>
    <mergeCell ref="AE28:AF28"/>
    <mergeCell ref="AH28:AI28"/>
    <mergeCell ref="AK28:AL28"/>
    <mergeCell ref="B34:C36"/>
    <mergeCell ref="D34:J34"/>
    <mergeCell ref="K34:O36"/>
    <mergeCell ref="P34:U36"/>
    <mergeCell ref="V34:Z36"/>
    <mergeCell ref="AN31:AU31"/>
    <mergeCell ref="AW31:BD31"/>
    <mergeCell ref="D32:J33"/>
    <mergeCell ref="AB32:AF32"/>
    <mergeCell ref="AG32:AK32"/>
    <mergeCell ref="AL32:AM32"/>
    <mergeCell ref="AN32:AU32"/>
    <mergeCell ref="AW32:BD32"/>
    <mergeCell ref="AB33:AF33"/>
    <mergeCell ref="AG33:AI33"/>
    <mergeCell ref="AJ33:AK33"/>
    <mergeCell ref="AN33:BD33"/>
    <mergeCell ref="AA31:AA33"/>
    <mergeCell ref="AB31:AD31"/>
    <mergeCell ref="AE31:AF31"/>
    <mergeCell ref="AH31:AI31"/>
    <mergeCell ref="AK31:AL31"/>
    <mergeCell ref="B31:C33"/>
    <mergeCell ref="D31:J31"/>
    <mergeCell ref="K37:O39"/>
    <mergeCell ref="P37:U39"/>
    <mergeCell ref="V37:Z39"/>
    <mergeCell ref="AN34:AU34"/>
    <mergeCell ref="AW34:BD34"/>
    <mergeCell ref="D35:J36"/>
    <mergeCell ref="AB35:AF35"/>
    <mergeCell ref="AG35:AK35"/>
    <mergeCell ref="AL35:AM35"/>
    <mergeCell ref="AN35:AU35"/>
    <mergeCell ref="AW35:BD35"/>
    <mergeCell ref="AB36:AF36"/>
    <mergeCell ref="AG36:AI36"/>
    <mergeCell ref="AJ36:AK36"/>
    <mergeCell ref="AN36:BD36"/>
    <mergeCell ref="AA34:AA36"/>
    <mergeCell ref="AB34:AD34"/>
    <mergeCell ref="AE34:AF34"/>
    <mergeCell ref="AH34:AI34"/>
    <mergeCell ref="AK34:AL34"/>
    <mergeCell ref="B40:C42"/>
    <mergeCell ref="D40:J40"/>
    <mergeCell ref="K40:O42"/>
    <mergeCell ref="P40:U42"/>
    <mergeCell ref="V40:Z42"/>
    <mergeCell ref="AN37:AU37"/>
    <mergeCell ref="AW37:BD37"/>
    <mergeCell ref="D38:J39"/>
    <mergeCell ref="AB38:AF38"/>
    <mergeCell ref="AG38:AK38"/>
    <mergeCell ref="AL38:AM38"/>
    <mergeCell ref="AN38:AU38"/>
    <mergeCell ref="AW38:BD38"/>
    <mergeCell ref="AB39:AF39"/>
    <mergeCell ref="AG39:AI39"/>
    <mergeCell ref="AJ39:AK39"/>
    <mergeCell ref="AN39:BD39"/>
    <mergeCell ref="AA37:AA39"/>
    <mergeCell ref="AB37:AD37"/>
    <mergeCell ref="AE37:AF37"/>
    <mergeCell ref="AH37:AI37"/>
    <mergeCell ref="AK37:AL37"/>
    <mergeCell ref="B37:C39"/>
    <mergeCell ref="D37:J37"/>
    <mergeCell ref="D43:AM43"/>
    <mergeCell ref="D44:AM44"/>
    <mergeCell ref="AR45:AV45"/>
    <mergeCell ref="AW45:BD45"/>
    <mergeCell ref="AP45:AQ45"/>
    <mergeCell ref="AM45:AN45"/>
    <mergeCell ref="AK45:AL45"/>
    <mergeCell ref="AN40:AU40"/>
    <mergeCell ref="AW40:BD40"/>
    <mergeCell ref="D41:J42"/>
    <mergeCell ref="AB41:AF41"/>
    <mergeCell ref="AG41:AK41"/>
    <mergeCell ref="AL41:AM41"/>
    <mergeCell ref="AN41:AU41"/>
    <mergeCell ref="AW41:BD41"/>
    <mergeCell ref="AB42:AF42"/>
    <mergeCell ref="AG42:AI42"/>
    <mergeCell ref="AJ42:AK42"/>
    <mergeCell ref="AN42:BD42"/>
    <mergeCell ref="AA40:AA42"/>
    <mergeCell ref="AB40:AD40"/>
    <mergeCell ref="AE40:AF40"/>
    <mergeCell ref="AH40:AI40"/>
    <mergeCell ref="AK40:AL40"/>
  </mergeCells>
  <phoneticPr fontId="1"/>
  <dataValidations count="2">
    <dataValidation type="list" allowBlank="1" showInputMessage="1" showErrorMessage="1" sqref="AP6:BC6">
      <formula1>"幼稚園（未移行）,国立大学附属幼稚園,国立大学附属特別支援学校"</formula1>
    </dataValidation>
    <dataValidation type="list" allowBlank="1" showInputMessage="1" showErrorMessage="1" sqref="K13:O42">
      <formula1>"満3歳児,年少,年中,年長"</formula1>
    </dataValidation>
  </dataValidations>
  <printOptions horizontalCentered="1"/>
  <pageMargins left="0.23622047244094491" right="0.23622047244094491"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16</xdr:col>
                    <xdr:colOff>0</xdr:colOff>
                    <xdr:row>12</xdr:row>
                    <xdr:rowOff>66675</xdr:rowOff>
                  </from>
                  <to>
                    <xdr:col>20</xdr:col>
                    <xdr:colOff>19050</xdr:colOff>
                    <xdr:row>13</xdr:row>
                    <xdr:rowOff>76200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16</xdr:col>
                    <xdr:colOff>0</xdr:colOff>
                    <xdr:row>13</xdr:row>
                    <xdr:rowOff>104775</xdr:rowOff>
                  </from>
                  <to>
                    <xdr:col>20</xdr:col>
                    <xdr:colOff>28575</xdr:colOff>
                    <xdr:row>14</xdr:row>
                    <xdr:rowOff>133350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16</xdr:col>
                    <xdr:colOff>0</xdr:colOff>
                    <xdr:row>15</xdr:row>
                    <xdr:rowOff>66675</xdr:rowOff>
                  </from>
                  <to>
                    <xdr:col>20</xdr:col>
                    <xdr:colOff>19050</xdr:colOff>
                    <xdr:row>16</xdr:row>
                    <xdr:rowOff>76200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16</xdr:col>
                    <xdr:colOff>0</xdr:colOff>
                    <xdr:row>16</xdr:row>
                    <xdr:rowOff>104775</xdr:rowOff>
                  </from>
                  <to>
                    <xdr:col>20</xdr:col>
                    <xdr:colOff>28575</xdr:colOff>
                    <xdr:row>17</xdr:row>
                    <xdr:rowOff>133350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16</xdr:col>
                    <xdr:colOff>0</xdr:colOff>
                    <xdr:row>18</xdr:row>
                    <xdr:rowOff>66675</xdr:rowOff>
                  </from>
                  <to>
                    <xdr:col>20</xdr:col>
                    <xdr:colOff>19050</xdr:colOff>
                    <xdr:row>19</xdr:row>
                    <xdr:rowOff>76200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16</xdr:col>
                    <xdr:colOff>0</xdr:colOff>
                    <xdr:row>19</xdr:row>
                    <xdr:rowOff>104775</xdr:rowOff>
                  </from>
                  <to>
                    <xdr:col>20</xdr:col>
                    <xdr:colOff>28575</xdr:colOff>
                    <xdr:row>20</xdr:row>
                    <xdr:rowOff>133350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16</xdr:col>
                    <xdr:colOff>0</xdr:colOff>
                    <xdr:row>21</xdr:row>
                    <xdr:rowOff>66675</xdr:rowOff>
                  </from>
                  <to>
                    <xdr:col>20</xdr:col>
                    <xdr:colOff>19050</xdr:colOff>
                    <xdr:row>22</xdr:row>
                    <xdr:rowOff>76200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16</xdr:col>
                    <xdr:colOff>0</xdr:colOff>
                    <xdr:row>22</xdr:row>
                    <xdr:rowOff>104775</xdr:rowOff>
                  </from>
                  <to>
                    <xdr:col>20</xdr:col>
                    <xdr:colOff>28575</xdr:colOff>
                    <xdr:row>23</xdr:row>
                    <xdr:rowOff>133350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16</xdr:col>
                    <xdr:colOff>0</xdr:colOff>
                    <xdr:row>24</xdr:row>
                    <xdr:rowOff>66675</xdr:rowOff>
                  </from>
                  <to>
                    <xdr:col>20</xdr:col>
                    <xdr:colOff>19050</xdr:colOff>
                    <xdr:row>25</xdr:row>
                    <xdr:rowOff>76200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16</xdr:col>
                    <xdr:colOff>0</xdr:colOff>
                    <xdr:row>25</xdr:row>
                    <xdr:rowOff>104775</xdr:rowOff>
                  </from>
                  <to>
                    <xdr:col>20</xdr:col>
                    <xdr:colOff>28575</xdr:colOff>
                    <xdr:row>26</xdr:row>
                    <xdr:rowOff>133350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16</xdr:col>
                    <xdr:colOff>0</xdr:colOff>
                    <xdr:row>27</xdr:row>
                    <xdr:rowOff>66675</xdr:rowOff>
                  </from>
                  <to>
                    <xdr:col>20</xdr:col>
                    <xdr:colOff>19050</xdr:colOff>
                    <xdr:row>28</xdr:row>
                    <xdr:rowOff>76200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16</xdr:col>
                    <xdr:colOff>0</xdr:colOff>
                    <xdr:row>28</xdr:row>
                    <xdr:rowOff>104775</xdr:rowOff>
                  </from>
                  <to>
                    <xdr:col>20</xdr:col>
                    <xdr:colOff>28575</xdr:colOff>
                    <xdr:row>29</xdr:row>
                    <xdr:rowOff>133350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16</xdr:col>
                    <xdr:colOff>0</xdr:colOff>
                    <xdr:row>30</xdr:row>
                    <xdr:rowOff>66675</xdr:rowOff>
                  </from>
                  <to>
                    <xdr:col>20</xdr:col>
                    <xdr:colOff>19050</xdr:colOff>
                    <xdr:row>31</xdr:row>
                    <xdr:rowOff>76200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16</xdr:col>
                    <xdr:colOff>0</xdr:colOff>
                    <xdr:row>31</xdr:row>
                    <xdr:rowOff>104775</xdr:rowOff>
                  </from>
                  <to>
                    <xdr:col>20</xdr:col>
                    <xdr:colOff>28575</xdr:colOff>
                    <xdr:row>32</xdr:row>
                    <xdr:rowOff>133350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16</xdr:col>
                    <xdr:colOff>0</xdr:colOff>
                    <xdr:row>33</xdr:row>
                    <xdr:rowOff>66675</xdr:rowOff>
                  </from>
                  <to>
                    <xdr:col>20</xdr:col>
                    <xdr:colOff>19050</xdr:colOff>
                    <xdr:row>34</xdr:row>
                    <xdr:rowOff>76200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16</xdr:col>
                    <xdr:colOff>0</xdr:colOff>
                    <xdr:row>34</xdr:row>
                    <xdr:rowOff>104775</xdr:rowOff>
                  </from>
                  <to>
                    <xdr:col>20</xdr:col>
                    <xdr:colOff>28575</xdr:colOff>
                    <xdr:row>35</xdr:row>
                    <xdr:rowOff>133350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16</xdr:col>
                    <xdr:colOff>0</xdr:colOff>
                    <xdr:row>36</xdr:row>
                    <xdr:rowOff>66675</xdr:rowOff>
                  </from>
                  <to>
                    <xdr:col>20</xdr:col>
                    <xdr:colOff>19050</xdr:colOff>
                    <xdr:row>37</xdr:row>
                    <xdr:rowOff>76200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16</xdr:col>
                    <xdr:colOff>0</xdr:colOff>
                    <xdr:row>37</xdr:row>
                    <xdr:rowOff>104775</xdr:rowOff>
                  </from>
                  <to>
                    <xdr:col>20</xdr:col>
                    <xdr:colOff>28575</xdr:colOff>
                    <xdr:row>38</xdr:row>
                    <xdr:rowOff>133350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16</xdr:col>
                    <xdr:colOff>0</xdr:colOff>
                    <xdr:row>39</xdr:row>
                    <xdr:rowOff>66675</xdr:rowOff>
                  </from>
                  <to>
                    <xdr:col>20</xdr:col>
                    <xdr:colOff>19050</xdr:colOff>
                    <xdr:row>40</xdr:row>
                    <xdr:rowOff>76200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16</xdr:col>
                    <xdr:colOff>0</xdr:colOff>
                    <xdr:row>40</xdr:row>
                    <xdr:rowOff>104775</xdr:rowOff>
                  </from>
                  <to>
                    <xdr:col>20</xdr:col>
                    <xdr:colOff>28575</xdr:colOff>
                    <xdr:row>41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請求書</vt:lpstr>
      <vt:lpstr>内訳書【月額契約】</vt:lpstr>
      <vt:lpstr>【満３歳児】内訳書</vt:lpstr>
      <vt:lpstr>【年少】内訳書</vt:lpstr>
      <vt:lpstr>【年中】内訳書</vt:lpstr>
      <vt:lpstr>【年長】内訳書</vt:lpstr>
      <vt:lpstr>年度途中退園</vt:lpstr>
      <vt:lpstr>内訳書【日額及び時間】</vt:lpstr>
      <vt:lpstr>【年少】内訳書!Print_Area</vt:lpstr>
      <vt:lpstr>【年中】内訳書!Print_Area</vt:lpstr>
      <vt:lpstr>【年長】内訳書!Print_Area</vt:lpstr>
      <vt:lpstr>【満３歳児】内訳書!Print_Area</vt:lpstr>
      <vt:lpstr>請求書!Print_Area</vt:lpstr>
      <vt:lpstr>内訳書【月額契約】!Print_Area</vt:lpstr>
      <vt:lpstr>内訳書【日額及び時間】!Print_Area</vt:lpstr>
      <vt:lpstr>年度途中退園!Print_Area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加須市役所</cp:lastModifiedBy>
  <cp:lastPrinted>2019-10-03T07:02:37Z</cp:lastPrinted>
  <dcterms:created xsi:type="dcterms:W3CDTF">2019-05-09T01:05:18Z</dcterms:created>
  <dcterms:modified xsi:type="dcterms:W3CDTF">2019-10-03T07:05:06Z</dcterms:modified>
</cp:coreProperties>
</file>