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CBB79912-00C4-43E3-8874-93777D896A51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表紙" sheetId="4" r:id="rId1"/>
    <sheet name="１" sheetId="14" r:id="rId2"/>
    <sheet name="２" sheetId="13" r:id="rId3"/>
    <sheet name="３" sheetId="12" r:id="rId4"/>
    <sheet name="４" sheetId="11" r:id="rId5"/>
    <sheet name="５" sheetId="10" r:id="rId6"/>
    <sheet name="６" sheetId="9" r:id="rId7"/>
    <sheet name="７" sheetId="8" r:id="rId8"/>
    <sheet name="８" sheetId="7" r:id="rId9"/>
    <sheet name="９" sheetId="6" r:id="rId10"/>
    <sheet name="１０" sheetId="5" r:id="rId11"/>
    <sheet name="１１" sheetId="15" r:id="rId12"/>
    <sheet name="添付一覧 " sheetId="3" r:id="rId13"/>
  </sheets>
  <definedNames>
    <definedName name="_xlnm._FilterDatabase" localSheetId="1" hidden="1">'１'!$A$8:$E$35</definedName>
    <definedName name="_xlnm._FilterDatabase" localSheetId="10" hidden="1">'１０'!$A$8:$E$35</definedName>
    <definedName name="_xlnm._FilterDatabase" localSheetId="11" hidden="1">'１１'!$A$8:$E$35</definedName>
    <definedName name="_xlnm._FilterDatabase" localSheetId="2" hidden="1">'２'!$A$8:$E$35</definedName>
    <definedName name="_xlnm._FilterDatabase" localSheetId="3" hidden="1">'３'!$A$8:$E$35</definedName>
    <definedName name="_xlnm._FilterDatabase" localSheetId="4" hidden="1">'４'!$A$8:$E$35</definedName>
    <definedName name="_xlnm._FilterDatabase" localSheetId="5" hidden="1">'５'!$A$8:$E$35</definedName>
    <definedName name="_xlnm._FilterDatabase" localSheetId="6" hidden="1">'６'!$A$8:$E$35</definedName>
    <definedName name="_xlnm._FilterDatabase" localSheetId="7" hidden="1">'７'!$A$8:$E$35</definedName>
    <definedName name="_xlnm._FilterDatabase" localSheetId="8" hidden="1">'８'!$A$8:$E$35</definedName>
    <definedName name="_xlnm._FilterDatabase" localSheetId="9" hidden="1">'９'!$A$8:$E$35</definedName>
    <definedName name="_xlnm._FilterDatabase" localSheetId="12" hidden="1">'添付一覧 '!$A$3:$M$31</definedName>
    <definedName name="_xlnm.Print_Area" localSheetId="1">'１'!$A$1:$E$35</definedName>
    <definedName name="_xlnm.Print_Area" localSheetId="10">'１０'!$A$1:$E$35</definedName>
    <definedName name="_xlnm.Print_Area" localSheetId="11">'１１'!$A$1:$E$35</definedName>
    <definedName name="_xlnm.Print_Area" localSheetId="2">'２'!$A$1:$E$35</definedName>
    <definedName name="_xlnm.Print_Area" localSheetId="3">'３'!$A$1:$E$35</definedName>
    <definedName name="_xlnm.Print_Area" localSheetId="4">'４'!$A$1:$E$35</definedName>
    <definedName name="_xlnm.Print_Area" localSheetId="5">'５'!$A$1:$E$35</definedName>
    <definedName name="_xlnm.Print_Area" localSheetId="6">'６'!$A$1:$E$35</definedName>
    <definedName name="_xlnm.Print_Area" localSheetId="7">'７'!$A$1:$E$35</definedName>
    <definedName name="_xlnm.Print_Area" localSheetId="8">'８'!$A$1:$E$35</definedName>
    <definedName name="_xlnm.Print_Area" localSheetId="9">'９'!$A$1:$E$35</definedName>
    <definedName name="_xlnm.Print_Area" localSheetId="12">'添付一覧 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5" l="1"/>
  <c r="D34" i="15"/>
  <c r="D33" i="15"/>
  <c r="D32" i="15"/>
  <c r="D31" i="15"/>
  <c r="D30" i="15"/>
  <c r="D35" i="5"/>
  <c r="D34" i="5"/>
  <c r="D33" i="5"/>
  <c r="D32" i="5"/>
  <c r="D31" i="5"/>
  <c r="D30" i="5"/>
  <c r="D35" i="6"/>
  <c r="D34" i="6"/>
  <c r="D33" i="6"/>
  <c r="D32" i="6"/>
  <c r="D31" i="6"/>
  <c r="D30" i="6"/>
  <c r="D35" i="7"/>
  <c r="D34" i="7"/>
  <c r="D33" i="7"/>
  <c r="D32" i="7"/>
  <c r="D31" i="7"/>
  <c r="D30" i="7"/>
  <c r="D35" i="8"/>
  <c r="D34" i="8"/>
  <c r="D33" i="8"/>
  <c r="D32" i="8"/>
  <c r="D31" i="8"/>
  <c r="D30" i="8"/>
  <c r="D35" i="9"/>
  <c r="D34" i="9"/>
  <c r="D33" i="9"/>
  <c r="D32" i="9"/>
  <c r="D31" i="9"/>
  <c r="D30" i="9"/>
  <c r="D35" i="10"/>
  <c r="D34" i="10"/>
  <c r="D33" i="10"/>
  <c r="D32" i="10"/>
  <c r="D31" i="10"/>
  <c r="D30" i="10"/>
  <c r="D35" i="11"/>
  <c r="D34" i="11"/>
  <c r="D33" i="11"/>
  <c r="D32" i="11"/>
  <c r="D31" i="11"/>
  <c r="D30" i="11"/>
  <c r="D35" i="12"/>
  <c r="D34" i="12"/>
  <c r="D33" i="12"/>
  <c r="D32" i="12"/>
  <c r="D31" i="12"/>
  <c r="D30" i="12"/>
  <c r="D35" i="13"/>
  <c r="D34" i="13"/>
  <c r="D33" i="13"/>
  <c r="D32" i="13"/>
  <c r="D31" i="13"/>
  <c r="D30" i="13"/>
  <c r="D35" i="14"/>
  <c r="D34" i="14"/>
  <c r="D33" i="14"/>
  <c r="D32" i="14"/>
  <c r="D31" i="14"/>
  <c r="D30" i="14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C4" i="15"/>
  <c r="D29" i="14" l="1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4" i="14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C4" i="13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C4" i="12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C4" i="11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C4" i="10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C4" i="9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C4" i="8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C4" i="7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C4" i="6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C4" i="5"/>
</calcChain>
</file>

<file path=xl/sharedStrings.xml><?xml version="1.0" encoding="utf-8"?>
<sst xmlns="http://schemas.openxmlformats.org/spreadsheetml/2006/main" count="735" uniqueCount="55">
  <si>
    <t>地域密着型特定施設入居者生活介護</t>
  </si>
  <si>
    <t>地域密着型介護老人福祉施設入所者生活介護</t>
  </si>
  <si>
    <t>看護小規模多機能型居宅介護</t>
  </si>
  <si>
    <t>申請事業に係る記載事項</t>
    <rPh sb="0" eb="2">
      <t>シンセイ</t>
    </rPh>
    <rPh sb="2" eb="4">
      <t>ジギョウ</t>
    </rPh>
    <rPh sb="5" eb="6">
      <t>カカ</t>
    </rPh>
    <rPh sb="7" eb="9">
      <t>キサイ</t>
    </rPh>
    <rPh sb="9" eb="11">
      <t>ジコウ</t>
    </rPh>
    <phoneticPr fontId="4"/>
  </si>
  <si>
    <t>登記事項証明書（原本）</t>
    <rPh sb="0" eb="2">
      <t>トウキ</t>
    </rPh>
    <rPh sb="2" eb="4">
      <t>ジコウ</t>
    </rPh>
    <rPh sb="4" eb="7">
      <t>ショウメイショ</t>
    </rPh>
    <rPh sb="8" eb="10">
      <t>ゲンポン</t>
    </rPh>
    <phoneticPr fontId="4"/>
  </si>
  <si>
    <t>○</t>
    <phoneticPr fontId="4"/>
  </si>
  <si>
    <t>従業員の勤務体制及び勤務形態一覧表</t>
    <rPh sb="0" eb="3">
      <t>ジュウギョウイン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4"/>
  </si>
  <si>
    <t>管理者の経歴</t>
    <rPh sb="0" eb="3">
      <t>カンリシャ</t>
    </rPh>
    <rPh sb="4" eb="6">
      <t>ケイレキ</t>
    </rPh>
    <phoneticPr fontId="4"/>
  </si>
  <si>
    <t>事業所の平面図</t>
    <rPh sb="0" eb="3">
      <t>ジギョウショ</t>
    </rPh>
    <phoneticPr fontId="4"/>
  </si>
  <si>
    <t>設備・備品等に係る一覧表</t>
    <rPh sb="0" eb="2">
      <t>セツビ</t>
    </rPh>
    <rPh sb="3" eb="5">
      <t>ビヒン</t>
    </rPh>
    <rPh sb="5" eb="6">
      <t>トウ</t>
    </rPh>
    <rPh sb="7" eb="8">
      <t>カカワ</t>
    </rPh>
    <rPh sb="9" eb="11">
      <t>イチラン</t>
    </rPh>
    <rPh sb="11" eb="12">
      <t>ヒョウ</t>
    </rPh>
    <phoneticPr fontId="4"/>
  </si>
  <si>
    <t>雇用関係を証する書類</t>
    <rPh sb="0" eb="2">
      <t>コヨウ</t>
    </rPh>
    <rPh sb="2" eb="4">
      <t>カンケイ</t>
    </rPh>
    <rPh sb="5" eb="6">
      <t>ショウ</t>
    </rPh>
    <rPh sb="8" eb="10">
      <t>ショルイ</t>
    </rPh>
    <phoneticPr fontId="4"/>
  </si>
  <si>
    <t>運営規程</t>
    <phoneticPr fontId="4"/>
  </si>
  <si>
    <t>契約書及び重要事項説明書</t>
    <phoneticPr fontId="4"/>
  </si>
  <si>
    <t>利用者からの苦情を処理するために講じる措置の概要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4"/>
  </si>
  <si>
    <t>協力医療機関（協力歯科医療機関）との契約の内容</t>
    <phoneticPr fontId="4"/>
  </si>
  <si>
    <t>介護老人福祉施設・介護老人保健施設・病院等との連携及び支援体制の概要</t>
    <phoneticPr fontId="4"/>
  </si>
  <si>
    <t>居宅介護支援事業者、保健医療サービス又は福祉サービス提供事業者等との連携の概要</t>
    <rPh sb="0" eb="2">
      <t>キョタク</t>
    </rPh>
    <rPh sb="4" eb="6">
      <t>シエン</t>
    </rPh>
    <rPh sb="6" eb="9">
      <t>ジギョウシャ</t>
    </rPh>
    <rPh sb="10" eb="12">
      <t>ホケン</t>
    </rPh>
    <rPh sb="12" eb="14">
      <t>イリョウ</t>
    </rPh>
    <rPh sb="18" eb="19">
      <t>マタ</t>
    </rPh>
    <rPh sb="20" eb="22">
      <t>フクシ</t>
    </rPh>
    <rPh sb="26" eb="28">
      <t>テイキョウ</t>
    </rPh>
    <rPh sb="28" eb="30">
      <t>ジギョウ</t>
    </rPh>
    <rPh sb="30" eb="31">
      <t>シャ</t>
    </rPh>
    <rPh sb="31" eb="32">
      <t>トウ</t>
    </rPh>
    <phoneticPr fontId="4"/>
  </si>
  <si>
    <t>○</t>
    <phoneticPr fontId="1"/>
  </si>
  <si>
    <t>本体施設の概要、本体施設との移動経路、方法及び移動時間</t>
    <rPh sb="0" eb="2">
      <t>ホンタイ</t>
    </rPh>
    <rPh sb="2" eb="4">
      <t>シセツ</t>
    </rPh>
    <rPh sb="5" eb="7">
      <t>ガイヨウ</t>
    </rPh>
    <rPh sb="8" eb="10">
      <t>ホンタイ</t>
    </rPh>
    <rPh sb="10" eb="12">
      <t>シセツ</t>
    </rPh>
    <rPh sb="14" eb="16">
      <t>イドウ</t>
    </rPh>
    <rPh sb="16" eb="18">
      <t>ケイロ</t>
    </rPh>
    <rPh sb="19" eb="21">
      <t>ホウホウ</t>
    </rPh>
    <rPh sb="21" eb="22">
      <t>オヨ</t>
    </rPh>
    <rPh sb="23" eb="25">
      <t>イドウ</t>
    </rPh>
    <rPh sb="25" eb="27">
      <t>ジカン</t>
    </rPh>
    <phoneticPr fontId="4"/>
  </si>
  <si>
    <t>併設施設の概要</t>
    <rPh sb="0" eb="2">
      <t>ヘイセツ</t>
    </rPh>
    <rPh sb="2" eb="4">
      <t>シセツ</t>
    </rPh>
    <rPh sb="5" eb="7">
      <t>ガイヨウ</t>
    </rPh>
    <phoneticPr fontId="4"/>
  </si>
  <si>
    <t>施設を共用の場合の利用計画</t>
    <rPh sb="0" eb="2">
      <t>シセツ</t>
    </rPh>
    <rPh sb="3" eb="5">
      <t>キョウヨウ</t>
    </rPh>
    <rPh sb="6" eb="8">
      <t>バアイ</t>
    </rPh>
    <rPh sb="9" eb="11">
      <t>リヨウ</t>
    </rPh>
    <rPh sb="11" eb="13">
      <t>ケイカク</t>
    </rPh>
    <phoneticPr fontId="1"/>
  </si>
  <si>
    <t>介護給付費算定に係る体制等に関する届出書</t>
    <rPh sb="0" eb="2">
      <t>カイゴ</t>
    </rPh>
    <phoneticPr fontId="4"/>
  </si>
  <si>
    <t>介護給付費算定に係る体制等状況一覧表</t>
    <phoneticPr fontId="4"/>
  </si>
  <si>
    <t>(介護予防)認知症対応型通所介護</t>
    <phoneticPr fontId="4"/>
  </si>
  <si>
    <t>(介護予防)小規模多機能型居宅介護</t>
    <phoneticPr fontId="4"/>
  </si>
  <si>
    <t>(介護予防)認知症対応型共同生活介護</t>
    <phoneticPr fontId="4"/>
  </si>
  <si>
    <t>申請書及び添付書類</t>
    <rPh sb="0" eb="2">
      <t>シンセイ</t>
    </rPh>
    <rPh sb="2" eb="3">
      <t>ショ</t>
    </rPh>
    <rPh sb="3" eb="4">
      <t>オヨ</t>
    </rPh>
    <rPh sb="5" eb="7">
      <t>テンプ</t>
    </rPh>
    <rPh sb="7" eb="9">
      <t>ショルイ</t>
    </rPh>
    <phoneticPr fontId="4"/>
  </si>
  <si>
    <t>地域密着型サービス指定申請に係る提出書類一覧表</t>
    <rPh sb="0" eb="2">
      <t>チイキ</t>
    </rPh>
    <rPh sb="2" eb="4">
      <t>ミッチャク</t>
    </rPh>
    <rPh sb="4" eb="5">
      <t>ガタ</t>
    </rPh>
    <rPh sb="9" eb="11">
      <t>シテイ</t>
    </rPh>
    <rPh sb="11" eb="13">
      <t>シンセイ</t>
    </rPh>
    <rPh sb="14" eb="15">
      <t>カカ</t>
    </rPh>
    <rPh sb="16" eb="18">
      <t>テイシュツ</t>
    </rPh>
    <rPh sb="18" eb="20">
      <t>ショルイ</t>
    </rPh>
    <rPh sb="20" eb="22">
      <t>イチラン</t>
    </rPh>
    <rPh sb="22" eb="23">
      <t>ヒョウ</t>
    </rPh>
    <phoneticPr fontId="4"/>
  </si>
  <si>
    <t>地域密着型サービス事業所　新規指定申請用チェックリスト</t>
    <rPh sb="0" eb="5">
      <t>チイキミッチャクガタ</t>
    </rPh>
    <rPh sb="9" eb="12">
      <t>ジギョウショ</t>
    </rPh>
    <rPh sb="13" eb="15">
      <t>シンキ</t>
    </rPh>
    <rPh sb="15" eb="17">
      <t>シテイ</t>
    </rPh>
    <rPh sb="17" eb="19">
      <t>シンセイ</t>
    </rPh>
    <rPh sb="19" eb="20">
      <t>ヨウ</t>
    </rPh>
    <phoneticPr fontId="3"/>
  </si>
  <si>
    <t>指定申請書</t>
    <rPh sb="0" eb="2">
      <t>シテイ</t>
    </rPh>
    <rPh sb="2" eb="5">
      <t>シンセイショ</t>
    </rPh>
    <phoneticPr fontId="4"/>
  </si>
  <si>
    <t>事業所名</t>
    <rPh sb="0" eb="3">
      <t>ジギョウショ</t>
    </rPh>
    <rPh sb="3" eb="4">
      <t>メイ</t>
    </rPh>
    <phoneticPr fontId="3"/>
  </si>
  <si>
    <t>サービス種類</t>
    <rPh sb="4" eb="6">
      <t>シュルイ</t>
    </rPh>
    <phoneticPr fontId="3"/>
  </si>
  <si>
    <t>×</t>
    <phoneticPr fontId="3"/>
  </si>
  <si>
    <t>提出書類</t>
    <rPh sb="0" eb="2">
      <t>テイシュツ</t>
    </rPh>
    <rPh sb="2" eb="4">
      <t>ショルイ</t>
    </rPh>
    <phoneticPr fontId="3"/>
  </si>
  <si>
    <t>作成チェック</t>
    <rPh sb="0" eb="2">
      <t>サクセイ</t>
    </rPh>
    <phoneticPr fontId="3"/>
  </si>
  <si>
    <t>従業員等の資格証明書等の写し</t>
    <rPh sb="0" eb="3">
      <t>ジュウギョウイン</t>
    </rPh>
    <rPh sb="3" eb="4">
      <t>トウ</t>
    </rPh>
    <rPh sb="5" eb="7">
      <t>シカク</t>
    </rPh>
    <rPh sb="7" eb="10">
      <t>ショウメイショ</t>
    </rPh>
    <rPh sb="10" eb="11">
      <t>トウ</t>
    </rPh>
    <rPh sb="12" eb="13">
      <t>ウツ</t>
    </rPh>
    <phoneticPr fontId="4"/>
  </si>
  <si>
    <t>介護支援専門員一覧</t>
    <rPh sb="0" eb="2">
      <t>カイゴ</t>
    </rPh>
    <rPh sb="2" eb="4">
      <t>シエン</t>
    </rPh>
    <rPh sb="4" eb="6">
      <t>センモン</t>
    </rPh>
    <rPh sb="6" eb="7">
      <t>イン</t>
    </rPh>
    <rPh sb="7" eb="9">
      <t>イチラン</t>
    </rPh>
    <phoneticPr fontId="4"/>
  </si>
  <si>
    <t>連携訪問看護事業所一覧及び契約書の写し</t>
    <rPh sb="11" eb="12">
      <t>オヨ</t>
    </rPh>
    <rPh sb="13" eb="16">
      <t>ケイヤクショ</t>
    </rPh>
    <rPh sb="17" eb="18">
      <t>ウツ</t>
    </rPh>
    <phoneticPr fontId="4"/>
  </si>
  <si>
    <t>オペレーションセンターサービスの概要（センターを設置しない場合）</t>
    <phoneticPr fontId="4"/>
  </si>
  <si>
    <t>運営推進会議又は介護・医療連携推進会議の構成員</t>
    <rPh sb="0" eb="2">
      <t>ウンエイ</t>
    </rPh>
    <rPh sb="2" eb="4">
      <t>スイシン</t>
    </rPh>
    <rPh sb="4" eb="6">
      <t>カイギ</t>
    </rPh>
    <rPh sb="13" eb="15">
      <t>レンケイ</t>
    </rPh>
    <phoneticPr fontId="4"/>
  </si>
  <si>
    <t>定期巡回・随時対応型訪問介護看護（連携型）</t>
    <rPh sb="17" eb="20">
      <t>レンケイガタ</t>
    </rPh>
    <phoneticPr fontId="3"/>
  </si>
  <si>
    <t>定期巡回・随時対応型訪問介護看護（一般型）</t>
    <rPh sb="17" eb="19">
      <t>イッパン</t>
    </rPh>
    <rPh sb="19" eb="20">
      <t>ガタ</t>
    </rPh>
    <phoneticPr fontId="3"/>
  </si>
  <si>
    <t>地域密着型通所介護（療養）</t>
    <rPh sb="10" eb="12">
      <t>リョウヨウ</t>
    </rPh>
    <phoneticPr fontId="3"/>
  </si>
  <si>
    <t>作成有無</t>
    <rPh sb="0" eb="2">
      <t>サクセイ</t>
    </rPh>
    <rPh sb="2" eb="4">
      <t>ウム</t>
    </rPh>
    <phoneticPr fontId="3"/>
  </si>
  <si>
    <t>作成要領</t>
    <rPh sb="0" eb="2">
      <t>サクセイ</t>
    </rPh>
    <rPh sb="2" eb="4">
      <t>ヨウリョウ</t>
    </rPh>
    <phoneticPr fontId="3"/>
  </si>
  <si>
    <t>夜間対応型訪問介護</t>
    <phoneticPr fontId="3"/>
  </si>
  <si>
    <t>地域密着型通所介護</t>
    <phoneticPr fontId="3"/>
  </si>
  <si>
    <t>申請する事業のボックスをクリックしてください。</t>
    <rPh sb="0" eb="2">
      <t>シンセイ</t>
    </rPh>
    <rPh sb="4" eb="6">
      <t>ジギョウ</t>
    </rPh>
    <phoneticPr fontId="3"/>
  </si>
  <si>
    <t>○○</t>
    <phoneticPr fontId="3"/>
  </si>
  <si>
    <t>随時訪問サービス、随時対応サービス、定期巡回サービスの委託先(随時訪問・随時対応・定期巡回サービスを委託する場合)</t>
    <rPh sb="50" eb="52">
      <t>イタク</t>
    </rPh>
    <rPh sb="54" eb="56">
      <t>バアイ</t>
    </rPh>
    <phoneticPr fontId="4"/>
  </si>
  <si>
    <t>随時訪問サービス、随時対応サービス、定期巡回サービスの委託先(随時訪問・随時対応・定期巡回サービスを委託する場合)</t>
    <phoneticPr fontId="4"/>
  </si>
  <si>
    <t>1. 事業所名を記入してください。
2. 必要な書類を準備して、作成チェック欄にチェックを入れてください。</t>
    <rPh sb="3" eb="6">
      <t>ジギョウショ</t>
    </rPh>
    <rPh sb="6" eb="7">
      <t>メイ</t>
    </rPh>
    <rPh sb="8" eb="10">
      <t>キニュウ</t>
    </rPh>
    <rPh sb="21" eb="23">
      <t>ヒツヨウ</t>
    </rPh>
    <rPh sb="24" eb="26">
      <t>ショルイ</t>
    </rPh>
    <rPh sb="27" eb="29">
      <t>ジュンビ</t>
    </rPh>
    <rPh sb="32" eb="34">
      <t>サクセイ</t>
    </rPh>
    <rPh sb="38" eb="39">
      <t>ラン</t>
    </rPh>
    <rPh sb="45" eb="46">
      <t>イ</t>
    </rPh>
    <phoneticPr fontId="3"/>
  </si>
  <si>
    <t>誓約書（標準様式6）、誓約書2及び誓約書3</t>
    <phoneticPr fontId="4"/>
  </si>
  <si>
    <t>※その他、必要に応じて別途資料の提出をお願いする場合があります。</t>
    <phoneticPr fontId="3"/>
  </si>
  <si>
    <t>特別養護老人ホームの認可証等の写し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</si>
</sst>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Font="1"/>
    <xf numFmtId="0" fontId="9" fillId="2" borderId="6" xfId="0" applyFont="1" applyFill="1" applyBorder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vertical="center" wrapText="1"/>
    </xf>
    <xf numFmtId="0" fontId="7" fillId="0" borderId="15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 wrapText="1"/>
    </xf>
    <xf numFmtId="0" fontId="7" fillId="0" borderId="15" xfId="1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8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/>
    </xf>
    <xf numFmtId="0" fontId="1" fillId="0" borderId="0" xfId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2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65297;&#65297;'!Print_Area"/><Relationship Id="rId3" Type="http://schemas.openxmlformats.org/officeDocument/2006/relationships/hyperlink" Target="#'&#65300;'!Print_Area"/><Relationship Id="rId7" Type="http://schemas.openxmlformats.org/officeDocument/2006/relationships/hyperlink" Target="#'&#65302;'!Print_Area"/><Relationship Id="rId2" Type="http://schemas.openxmlformats.org/officeDocument/2006/relationships/hyperlink" Target="#'&#65298;'!Print_Area"/><Relationship Id="rId1" Type="http://schemas.openxmlformats.org/officeDocument/2006/relationships/hyperlink" Target="#'&#65297;'!Print_Area"/><Relationship Id="rId6" Type="http://schemas.openxmlformats.org/officeDocument/2006/relationships/hyperlink" Target="#'&#65304;'!Print_Area"/><Relationship Id="rId11" Type="http://schemas.openxmlformats.org/officeDocument/2006/relationships/hyperlink" Target="#'&#65299;'!Print_Area"/><Relationship Id="rId5" Type="http://schemas.openxmlformats.org/officeDocument/2006/relationships/hyperlink" Target="#'&#65305;'!Print_Area"/><Relationship Id="rId10" Type="http://schemas.openxmlformats.org/officeDocument/2006/relationships/hyperlink" Target="#'&#65303;'!Print_Area"/><Relationship Id="rId4" Type="http://schemas.openxmlformats.org/officeDocument/2006/relationships/hyperlink" Target="#'&#65301;'!Print_Area"/><Relationship Id="rId9" Type="http://schemas.openxmlformats.org/officeDocument/2006/relationships/hyperlink" Target="#'&#65297;&#65296;'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25400</xdr:rowOff>
    </xdr:from>
    <xdr:to>
      <xdr:col>5</xdr:col>
      <xdr:colOff>488950</xdr:colOff>
      <xdr:row>2</xdr:row>
      <xdr:rowOff>146050</xdr:rowOff>
    </xdr:to>
    <xdr:sp macro="[0]!Macro1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2540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定期巡回・随時対応型訪問介護看護（一般型）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3</xdr:row>
      <xdr:rowOff>25400</xdr:rowOff>
    </xdr:from>
    <xdr:to>
      <xdr:col>5</xdr:col>
      <xdr:colOff>488950</xdr:colOff>
      <xdr:row>4</xdr:row>
      <xdr:rowOff>146050</xdr:rowOff>
    </xdr:to>
    <xdr:sp macro="[0]!Macro2" textlink="">
      <xdr:nvSpPr>
        <xdr:cNvPr id="4" name="テキスト ボックス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0" y="7112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定期巡回・随時対応型訪問介護看護（連携型）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</xdr:row>
      <xdr:rowOff>19050</xdr:rowOff>
    </xdr:from>
    <xdr:to>
      <xdr:col>5</xdr:col>
      <xdr:colOff>482600</xdr:colOff>
      <xdr:row>8</xdr:row>
      <xdr:rowOff>139700</xdr:rowOff>
    </xdr:to>
    <xdr:sp macro="[0]!Macro4" textlink="">
      <xdr:nvSpPr>
        <xdr:cNvPr id="5" name="テキスト ボックス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0400" y="16192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地域密着型通所介護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654050</xdr:colOff>
      <xdr:row>9</xdr:row>
      <xdr:rowOff>12700</xdr:rowOff>
    </xdr:from>
    <xdr:to>
      <xdr:col>5</xdr:col>
      <xdr:colOff>476250</xdr:colOff>
      <xdr:row>10</xdr:row>
      <xdr:rowOff>133350</xdr:rowOff>
    </xdr:to>
    <xdr:sp macro="[0]!Macro5" textlink="">
      <xdr:nvSpPr>
        <xdr:cNvPr id="6" name="テキスト ボックス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4050" y="20701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地域密着型通所介護（療養）</a:t>
          </a:r>
        </a:p>
      </xdr:txBody>
    </xdr:sp>
    <xdr:clientData/>
  </xdr:twoCellAnchor>
  <xdr:twoCellAnchor>
    <xdr:from>
      <xdr:col>6</xdr:col>
      <xdr:colOff>12700</xdr:colOff>
      <xdr:row>5</xdr:row>
      <xdr:rowOff>12700</xdr:rowOff>
    </xdr:from>
    <xdr:to>
      <xdr:col>10</xdr:col>
      <xdr:colOff>495300</xdr:colOff>
      <xdr:row>6</xdr:row>
      <xdr:rowOff>133350</xdr:rowOff>
    </xdr:to>
    <xdr:sp macro="[0]!Macro9" textlink="">
      <xdr:nvSpPr>
        <xdr:cNvPr id="7" name="テキスト ボックス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975100" y="11557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地域密着型特定施設入居者生活介護</a:t>
          </a:r>
        </a:p>
      </xdr:txBody>
    </xdr: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482600</xdr:colOff>
      <xdr:row>4</xdr:row>
      <xdr:rowOff>139700</xdr:rowOff>
    </xdr:to>
    <xdr:sp macro="[0]!Macro8" textlink="">
      <xdr:nvSpPr>
        <xdr:cNvPr id="8" name="テキスト ボックス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62400" y="7048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認知症対応型共同生活介護</a:t>
          </a:r>
        </a:p>
      </xdr:txBody>
    </xdr:sp>
    <xdr:clientData/>
  </xdr:twoCellAnchor>
  <xdr:twoCellAnchor>
    <xdr:from>
      <xdr:col>0</xdr:col>
      <xdr:colOff>654050</xdr:colOff>
      <xdr:row>11</xdr:row>
      <xdr:rowOff>19050</xdr:rowOff>
    </xdr:from>
    <xdr:to>
      <xdr:col>5</xdr:col>
      <xdr:colOff>476250</xdr:colOff>
      <xdr:row>12</xdr:row>
      <xdr:rowOff>139700</xdr:rowOff>
    </xdr:to>
    <xdr:sp macro="[0]!Macro6" textlink="">
      <xdr:nvSpPr>
        <xdr:cNvPr id="10" name="テキスト ボックス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4050" y="25336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認知症対応型通所介護</a:t>
          </a:r>
        </a:p>
      </xdr:txBody>
    </xdr:sp>
    <xdr:clientData/>
  </xdr:twoCellAnchor>
  <xdr:twoCellAnchor>
    <xdr:from>
      <xdr:col>6</xdr:col>
      <xdr:colOff>12700</xdr:colOff>
      <xdr:row>9</xdr:row>
      <xdr:rowOff>12700</xdr:rowOff>
    </xdr:from>
    <xdr:to>
      <xdr:col>10</xdr:col>
      <xdr:colOff>495300</xdr:colOff>
      <xdr:row>10</xdr:row>
      <xdr:rowOff>133350</xdr:rowOff>
    </xdr:to>
    <xdr:sp macro="[0]!Macro11" textlink="">
      <xdr:nvSpPr>
        <xdr:cNvPr id="11" name="テキスト ボックス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75100" y="20701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看護小規模多機能型居宅介護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6350</xdr:colOff>
      <xdr:row>7</xdr:row>
      <xdr:rowOff>19050</xdr:rowOff>
    </xdr:from>
    <xdr:to>
      <xdr:col>10</xdr:col>
      <xdr:colOff>488950</xdr:colOff>
      <xdr:row>8</xdr:row>
      <xdr:rowOff>139700</xdr:rowOff>
    </xdr:to>
    <xdr:sp macro="[0]!Macro10" textlink="">
      <xdr:nvSpPr>
        <xdr:cNvPr id="12" name="テキスト ボックス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968750" y="16192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地域密着型介護老人福祉施設入所者生活介護</a:t>
          </a:r>
        </a:p>
      </xdr:txBody>
    </xdr:sp>
    <xdr:clientData/>
  </xdr:twoCellAnchor>
  <xdr:twoCellAnchor>
    <xdr:from>
      <xdr:col>6</xdr:col>
      <xdr:colOff>19050</xdr:colOff>
      <xdr:row>1</xdr:row>
      <xdr:rowOff>6350</xdr:rowOff>
    </xdr:from>
    <xdr:to>
      <xdr:col>10</xdr:col>
      <xdr:colOff>501650</xdr:colOff>
      <xdr:row>2</xdr:row>
      <xdr:rowOff>127000</xdr:rowOff>
    </xdr:to>
    <xdr:sp macro="[0]!Macro7" textlink="">
      <xdr:nvSpPr>
        <xdr:cNvPr id="13" name="テキスト ボックス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81450" y="2349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小規模多機能型居宅介護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</xdr:row>
      <xdr:rowOff>19050</xdr:rowOff>
    </xdr:from>
    <xdr:to>
      <xdr:col>5</xdr:col>
      <xdr:colOff>482600</xdr:colOff>
      <xdr:row>6</xdr:row>
      <xdr:rowOff>139700</xdr:rowOff>
    </xdr:to>
    <xdr:sp macro="[0]!Macro3" textlink="">
      <xdr:nvSpPr>
        <xdr:cNvPr id="18" name="テキスト ボックス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0400" y="11620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夜間対応型訪問介護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"/>
  <sheetViews>
    <sheetView tabSelected="1" workbookViewId="0"/>
  </sheetViews>
  <sheetFormatPr defaultRowHeight="18"/>
  <sheetData>
    <row r="15" spans="2:2" ht="22.5">
      <c r="B15" s="16" t="s">
        <v>47</v>
      </c>
    </row>
  </sheetData>
  <phoneticPr fontId="3"/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地域密着型特定施設入居者生活介護</v>
      </c>
      <c r="D4" s="13">
        <v>9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>
      <c r="A23" s="14">
        <v>15</v>
      </c>
      <c r="B23" s="28" t="s">
        <v>36</v>
      </c>
      <c r="C23" s="29"/>
      <c r="D23" s="27" t="str">
        <f>HLOOKUP(D4,'添付一覧 '!B2:M30,17,FALSE)</f>
        <v>○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9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5" priority="1">
      <formula>$D9="×"</formula>
    </cfRule>
  </conditionalFormatting>
  <conditionalFormatting sqref="C4">
    <cfRule type="expression" dxfId="4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{D8883B70-794B-404A-B9EF-7EEFC304FF42}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{478A2584-0F52-47BA-A1BA-9D648F924C63}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{3F0197A2-2DDE-447C-80EC-13745CC66787}</x14:id>
        </ext>
      </extLst>
    </cfRule>
  </conditionalFormatting>
  <dataValidations disablePrompts="1" count="1">
    <dataValidation type="list" allowBlank="1" showInputMessage="1" showErrorMessage="1" sqref="E9:E35" xr:uid="{00000000-0002-0000-09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883B70-794B-404A-B9EF-7EEFC304F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478A2584-0F52-47BA-A1BA-9D648F924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3F0197A2-2DDE-447C-80EC-13745CC667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地域密着型介護老人福祉施設入所者生活介護</v>
      </c>
      <c r="D4" s="13">
        <v>10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>
      <c r="A23" s="14">
        <v>15</v>
      </c>
      <c r="B23" s="28" t="s">
        <v>36</v>
      </c>
      <c r="C23" s="29"/>
      <c r="D23" s="27" t="str">
        <f>HLOOKUP(D4,'添付一覧 '!B2:M30,17,FALSE)</f>
        <v>○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customHeight="1">
      <c r="A30" s="14">
        <v>22</v>
      </c>
      <c r="B30" s="28" t="s">
        <v>54</v>
      </c>
      <c r="C30" s="29"/>
      <c r="D30" s="27" t="str">
        <f>HLOOKUP(D4,'添付一覧 '!B2:M30,24,FALSE)</f>
        <v>○</v>
      </c>
      <c r="E30" s="15"/>
    </row>
    <row r="31" spans="1:5" ht="20" customHeight="1">
      <c r="A31" s="14">
        <v>23</v>
      </c>
      <c r="B31" s="28" t="s">
        <v>18</v>
      </c>
      <c r="C31" s="29"/>
      <c r="D31" s="27" t="str">
        <f>HLOOKUP(D4,'添付一覧 '!B2:M30,25,FALSE)</f>
        <v>○</v>
      </c>
      <c r="E31" s="15"/>
    </row>
    <row r="32" spans="1:5" ht="20" customHeight="1">
      <c r="A32" s="14">
        <v>24</v>
      </c>
      <c r="B32" s="28" t="s">
        <v>19</v>
      </c>
      <c r="C32" s="29"/>
      <c r="D32" s="27" t="str">
        <f>HLOOKUP(D4,'添付一覧 '!B2:M30,26,FALSE)</f>
        <v>○</v>
      </c>
      <c r="E32" s="15"/>
    </row>
    <row r="33" spans="1:5" ht="20" customHeight="1">
      <c r="A33" s="14">
        <v>25</v>
      </c>
      <c r="B33" s="28" t="s">
        <v>20</v>
      </c>
      <c r="C33" s="29"/>
      <c r="D33" s="27" t="str">
        <f>HLOOKUP(D4,'添付一覧 '!B2:M30,27,FALSE)</f>
        <v>○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A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3" priority="1">
      <formula>$D9="×"</formula>
    </cfRule>
  </conditionalFormatting>
  <conditionalFormatting sqref="C4">
    <cfRule type="expression" dxfId="2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{4208B5C2-8980-4FB0-9481-64D5F9C254FE}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{8F0DDED7-4D2C-431D-B241-3092290BBA82}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{6C00A27F-3E17-4588-854D-6FFFDCA95750}</x14:id>
        </ext>
      </extLst>
    </cfRule>
  </conditionalFormatting>
  <dataValidations disablePrompts="1" count="1">
    <dataValidation type="list" allowBlank="1" showInputMessage="1" showErrorMessage="1" sqref="E9:E35" xr:uid="{00000000-0002-0000-0A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08B5C2-8980-4FB0-9481-64D5F9C254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8F0DDED7-4D2C-431D-B241-3092290BBA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6C00A27F-3E17-4588-854D-6FFFDCA957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看護小規模多機能型居宅介護</v>
      </c>
      <c r="D4" s="13">
        <v>11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>
      <c r="A14" s="14">
        <v>6</v>
      </c>
      <c r="B14" s="28" t="s">
        <v>7</v>
      </c>
      <c r="C14" s="29"/>
      <c r="D14" s="27" t="str">
        <f>HLOOKUP(D4,'添付一覧 '!B2:M30,8,FALSE)</f>
        <v>○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>
      <c r="A23" s="14">
        <v>15</v>
      </c>
      <c r="B23" s="28" t="s">
        <v>36</v>
      </c>
      <c r="C23" s="29"/>
      <c r="D23" s="27" t="str">
        <f>HLOOKUP(D4,'添付一覧 '!B2:M30,17,FALSE)</f>
        <v>○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customHeight="1">
      <c r="A25" s="14">
        <v>17</v>
      </c>
      <c r="B25" s="28" t="s">
        <v>15</v>
      </c>
      <c r="C25" s="29"/>
      <c r="D25" s="27" t="str">
        <f>HLOOKUP(D4,'添付一覧 '!B2:M30,19,FALSE)</f>
        <v>○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B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" priority="1">
      <formula>$D9="×"</formula>
    </cfRule>
  </conditionalFormatting>
  <conditionalFormatting sqref="C4">
    <cfRule type="expression" dxfId="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{EAC77949-7BB3-45C2-B168-04F8EB6AE462}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{36CCAC36-CA2F-47C9-88F3-4734F98EC51B}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{091D10A6-5C98-44C1-835A-E839D5CAFE51}</x14:id>
        </ext>
      </extLst>
    </cfRule>
  </conditionalFormatting>
  <dataValidations count="1">
    <dataValidation type="list" allowBlank="1" showInputMessage="1" showErrorMessage="1" sqref="E9:E35" xr:uid="{00000000-0002-0000-0B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C77949-7BB3-45C2-B168-04F8EB6AE4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36CCAC36-CA2F-47C9-88F3-4734F98EC5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091D10A6-5C98-44C1-835A-E839D5CAFE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25" defaultRowHeight="13"/>
  <cols>
    <col min="1" max="1" width="3.58203125" style="9" customWidth="1"/>
    <col min="2" max="2" width="50.33203125" style="1" customWidth="1"/>
    <col min="3" max="13" width="12.9140625" style="1" customWidth="1"/>
    <col min="14" max="16384" width="8.25" style="1"/>
  </cols>
  <sheetData>
    <row r="1" spans="1:13" ht="30" customHeight="1">
      <c r="A1" s="35" t="s">
        <v>27</v>
      </c>
      <c r="B1" s="35"/>
      <c r="M1" s="2"/>
    </row>
    <row r="2" spans="1:13" ht="16.5" customHeight="1">
      <c r="A2" s="3"/>
      <c r="B2" s="3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</row>
    <row r="3" spans="1:13" s="4" customFormat="1" ht="42.75" customHeight="1">
      <c r="A3" s="23"/>
      <c r="B3" s="26" t="s">
        <v>26</v>
      </c>
      <c r="C3" s="24" t="s">
        <v>41</v>
      </c>
      <c r="D3" s="24" t="s">
        <v>40</v>
      </c>
      <c r="E3" s="24" t="s">
        <v>45</v>
      </c>
      <c r="F3" s="24" t="s">
        <v>46</v>
      </c>
      <c r="G3" s="24" t="s">
        <v>42</v>
      </c>
      <c r="H3" s="24" t="s">
        <v>23</v>
      </c>
      <c r="I3" s="24" t="s">
        <v>24</v>
      </c>
      <c r="J3" s="24" t="s">
        <v>25</v>
      </c>
      <c r="K3" s="24" t="s">
        <v>0</v>
      </c>
      <c r="L3" s="24" t="s">
        <v>1</v>
      </c>
      <c r="M3" s="25" t="s">
        <v>2</v>
      </c>
    </row>
    <row r="4" spans="1:13" s="4" customFormat="1" ht="24" customHeight="1">
      <c r="A4" s="19">
        <v>1</v>
      </c>
      <c r="B4" s="20" t="s">
        <v>29</v>
      </c>
      <c r="C4" s="21" t="s">
        <v>5</v>
      </c>
      <c r="D4" s="21" t="s">
        <v>5</v>
      </c>
      <c r="E4" s="21" t="s">
        <v>5</v>
      </c>
      <c r="F4" s="21" t="s">
        <v>5</v>
      </c>
      <c r="G4" s="21" t="s">
        <v>5</v>
      </c>
      <c r="H4" s="21" t="s">
        <v>5</v>
      </c>
      <c r="I4" s="21" t="s">
        <v>5</v>
      </c>
      <c r="J4" s="21" t="s">
        <v>5</v>
      </c>
      <c r="K4" s="21" t="s">
        <v>5</v>
      </c>
      <c r="L4" s="21" t="s">
        <v>5</v>
      </c>
      <c r="M4" s="22" t="s">
        <v>5</v>
      </c>
    </row>
    <row r="5" spans="1:13" s="4" customFormat="1" ht="24" customHeight="1">
      <c r="A5" s="10">
        <v>2</v>
      </c>
      <c r="B5" s="11" t="s">
        <v>3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5</v>
      </c>
      <c r="L5" s="5" t="s">
        <v>5</v>
      </c>
      <c r="M5" s="6" t="s">
        <v>5</v>
      </c>
    </row>
    <row r="6" spans="1:13" s="4" customFormat="1" ht="24" customHeight="1">
      <c r="A6" s="10">
        <v>3</v>
      </c>
      <c r="B6" s="11" t="s">
        <v>4</v>
      </c>
      <c r="C6" s="5" t="s">
        <v>5</v>
      </c>
      <c r="D6" s="5" t="s">
        <v>5</v>
      </c>
      <c r="E6" s="5" t="s">
        <v>5</v>
      </c>
      <c r="F6" s="5" t="s">
        <v>5</v>
      </c>
      <c r="G6" s="5" t="s">
        <v>5</v>
      </c>
      <c r="H6" s="5" t="s">
        <v>5</v>
      </c>
      <c r="I6" s="5" t="s">
        <v>5</v>
      </c>
      <c r="J6" s="5" t="s">
        <v>5</v>
      </c>
      <c r="K6" s="5" t="s">
        <v>5</v>
      </c>
      <c r="L6" s="5" t="s">
        <v>5</v>
      </c>
      <c r="M6" s="6" t="s">
        <v>5</v>
      </c>
    </row>
    <row r="7" spans="1:13" s="4" customFormat="1" ht="24" customHeight="1">
      <c r="A7" s="10">
        <v>4</v>
      </c>
      <c r="B7" s="11" t="s">
        <v>52</v>
      </c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  <c r="H7" s="5" t="s">
        <v>5</v>
      </c>
      <c r="I7" s="5" t="s">
        <v>5</v>
      </c>
      <c r="J7" s="5" t="s">
        <v>5</v>
      </c>
      <c r="K7" s="5" t="s">
        <v>5</v>
      </c>
      <c r="L7" s="5" t="s">
        <v>5</v>
      </c>
      <c r="M7" s="6" t="s">
        <v>5</v>
      </c>
    </row>
    <row r="8" spans="1:13" s="4" customFormat="1" ht="24" customHeight="1">
      <c r="A8" s="10">
        <v>5</v>
      </c>
      <c r="B8" s="11" t="s">
        <v>6</v>
      </c>
      <c r="C8" s="5" t="s">
        <v>5</v>
      </c>
      <c r="D8" s="5" t="s">
        <v>5</v>
      </c>
      <c r="E8" s="5" t="s">
        <v>5</v>
      </c>
      <c r="F8" s="5" t="s">
        <v>5</v>
      </c>
      <c r="G8" s="5" t="s">
        <v>5</v>
      </c>
      <c r="H8" s="5" t="s">
        <v>5</v>
      </c>
      <c r="I8" s="5" t="s">
        <v>5</v>
      </c>
      <c r="J8" s="5" t="s">
        <v>5</v>
      </c>
      <c r="K8" s="5" t="s">
        <v>5</v>
      </c>
      <c r="L8" s="5" t="s">
        <v>5</v>
      </c>
      <c r="M8" s="6" t="s">
        <v>5</v>
      </c>
    </row>
    <row r="9" spans="1:13" s="4" customFormat="1" ht="24" customHeight="1">
      <c r="A9" s="10">
        <v>6</v>
      </c>
      <c r="B9" s="11" t="s">
        <v>7</v>
      </c>
      <c r="C9" s="5" t="s">
        <v>32</v>
      </c>
      <c r="D9" s="5" t="s">
        <v>32</v>
      </c>
      <c r="E9" s="5" t="s">
        <v>32</v>
      </c>
      <c r="F9" s="5" t="s">
        <v>32</v>
      </c>
      <c r="G9" s="5" t="s">
        <v>32</v>
      </c>
      <c r="H9" s="5" t="s">
        <v>5</v>
      </c>
      <c r="I9" s="5" t="s">
        <v>5</v>
      </c>
      <c r="J9" s="5" t="s">
        <v>5</v>
      </c>
      <c r="K9" s="5" t="s">
        <v>32</v>
      </c>
      <c r="L9" s="5" t="s">
        <v>32</v>
      </c>
      <c r="M9" s="6" t="s">
        <v>5</v>
      </c>
    </row>
    <row r="10" spans="1:13" s="4" customFormat="1" ht="24" customHeight="1">
      <c r="A10" s="10">
        <v>7</v>
      </c>
      <c r="B10" s="11" t="s">
        <v>8</v>
      </c>
      <c r="C10" s="5" t="s">
        <v>5</v>
      </c>
      <c r="D10" s="5" t="s">
        <v>5</v>
      </c>
      <c r="E10" s="5" t="s">
        <v>5</v>
      </c>
      <c r="F10" s="5" t="s">
        <v>5</v>
      </c>
      <c r="G10" s="5" t="s">
        <v>5</v>
      </c>
      <c r="H10" s="5" t="s">
        <v>5</v>
      </c>
      <c r="I10" s="5" t="s">
        <v>5</v>
      </c>
      <c r="J10" s="5" t="s">
        <v>5</v>
      </c>
      <c r="K10" s="5" t="s">
        <v>5</v>
      </c>
      <c r="L10" s="5" t="s">
        <v>5</v>
      </c>
      <c r="M10" s="6" t="s">
        <v>5</v>
      </c>
    </row>
    <row r="11" spans="1:13" s="4" customFormat="1" ht="24" customHeight="1">
      <c r="A11" s="10">
        <v>8</v>
      </c>
      <c r="B11" s="11" t="s">
        <v>9</v>
      </c>
      <c r="C11" s="5" t="s">
        <v>5</v>
      </c>
      <c r="D11" s="5" t="s">
        <v>5</v>
      </c>
      <c r="E11" s="5" t="s">
        <v>5</v>
      </c>
      <c r="F11" s="5" t="s">
        <v>5</v>
      </c>
      <c r="G11" s="5" t="s">
        <v>5</v>
      </c>
      <c r="H11" s="5" t="s">
        <v>5</v>
      </c>
      <c r="I11" s="5" t="s">
        <v>5</v>
      </c>
      <c r="J11" s="5" t="s">
        <v>5</v>
      </c>
      <c r="K11" s="5" t="s">
        <v>5</v>
      </c>
      <c r="L11" s="5" t="s">
        <v>5</v>
      </c>
      <c r="M11" s="6" t="s">
        <v>5</v>
      </c>
    </row>
    <row r="12" spans="1:13" s="4" customFormat="1" ht="24" customHeight="1">
      <c r="A12" s="10">
        <v>9</v>
      </c>
      <c r="B12" s="11" t="s">
        <v>10</v>
      </c>
      <c r="C12" s="5" t="s">
        <v>5</v>
      </c>
      <c r="D12" s="5" t="s">
        <v>5</v>
      </c>
      <c r="E12" s="5" t="s">
        <v>5</v>
      </c>
      <c r="F12" s="5" t="s">
        <v>5</v>
      </c>
      <c r="G12" s="5" t="s">
        <v>5</v>
      </c>
      <c r="H12" s="5" t="s">
        <v>5</v>
      </c>
      <c r="I12" s="5" t="s">
        <v>5</v>
      </c>
      <c r="J12" s="5" t="s">
        <v>5</v>
      </c>
      <c r="K12" s="5" t="s">
        <v>5</v>
      </c>
      <c r="L12" s="5" t="s">
        <v>5</v>
      </c>
      <c r="M12" s="6" t="s">
        <v>5</v>
      </c>
    </row>
    <row r="13" spans="1:13" s="4" customFormat="1" ht="24" customHeight="1">
      <c r="A13" s="10">
        <v>10</v>
      </c>
      <c r="B13" s="11" t="s">
        <v>35</v>
      </c>
      <c r="C13" s="5" t="s">
        <v>5</v>
      </c>
      <c r="D13" s="5" t="s">
        <v>5</v>
      </c>
      <c r="E13" s="5" t="s">
        <v>5</v>
      </c>
      <c r="F13" s="5" t="s">
        <v>5</v>
      </c>
      <c r="G13" s="5" t="s">
        <v>5</v>
      </c>
      <c r="H13" s="5" t="s">
        <v>5</v>
      </c>
      <c r="I13" s="5" t="s">
        <v>5</v>
      </c>
      <c r="J13" s="5" t="s">
        <v>5</v>
      </c>
      <c r="K13" s="5" t="s">
        <v>5</v>
      </c>
      <c r="L13" s="5" t="s">
        <v>5</v>
      </c>
      <c r="M13" s="6" t="s">
        <v>5</v>
      </c>
    </row>
    <row r="14" spans="1:13" s="4" customFormat="1" ht="24" customHeight="1">
      <c r="A14" s="10">
        <v>11</v>
      </c>
      <c r="B14" s="11" t="s">
        <v>11</v>
      </c>
      <c r="C14" s="5" t="s">
        <v>5</v>
      </c>
      <c r="D14" s="5" t="s">
        <v>5</v>
      </c>
      <c r="E14" s="5" t="s">
        <v>5</v>
      </c>
      <c r="F14" s="5" t="s">
        <v>5</v>
      </c>
      <c r="G14" s="5" t="s">
        <v>5</v>
      </c>
      <c r="H14" s="5" t="s">
        <v>5</v>
      </c>
      <c r="I14" s="5" t="s">
        <v>5</v>
      </c>
      <c r="J14" s="5" t="s">
        <v>5</v>
      </c>
      <c r="K14" s="5" t="s">
        <v>5</v>
      </c>
      <c r="L14" s="5" t="s">
        <v>5</v>
      </c>
      <c r="M14" s="6" t="s">
        <v>5</v>
      </c>
    </row>
    <row r="15" spans="1:13" s="4" customFormat="1" ht="24" customHeight="1">
      <c r="A15" s="10">
        <v>12</v>
      </c>
      <c r="B15" s="11" t="s">
        <v>12</v>
      </c>
      <c r="C15" s="5" t="s">
        <v>5</v>
      </c>
      <c r="D15" s="5" t="s">
        <v>5</v>
      </c>
      <c r="E15" s="5" t="s">
        <v>5</v>
      </c>
      <c r="F15" s="5" t="s">
        <v>5</v>
      </c>
      <c r="G15" s="5" t="s">
        <v>5</v>
      </c>
      <c r="H15" s="5" t="s">
        <v>5</v>
      </c>
      <c r="I15" s="5" t="s">
        <v>5</v>
      </c>
      <c r="J15" s="5" t="s">
        <v>5</v>
      </c>
      <c r="K15" s="5" t="s">
        <v>5</v>
      </c>
      <c r="L15" s="5" t="s">
        <v>5</v>
      </c>
      <c r="M15" s="6" t="s">
        <v>5</v>
      </c>
    </row>
    <row r="16" spans="1:13" s="4" customFormat="1" ht="24" customHeight="1">
      <c r="A16" s="10">
        <v>13</v>
      </c>
      <c r="B16" s="11" t="s">
        <v>13</v>
      </c>
      <c r="C16" s="5" t="s">
        <v>5</v>
      </c>
      <c r="D16" s="5" t="s">
        <v>5</v>
      </c>
      <c r="E16" s="5" t="s">
        <v>5</v>
      </c>
      <c r="F16" s="5" t="s">
        <v>5</v>
      </c>
      <c r="G16" s="5" t="s">
        <v>5</v>
      </c>
      <c r="H16" s="5" t="s">
        <v>5</v>
      </c>
      <c r="I16" s="5" t="s">
        <v>5</v>
      </c>
      <c r="J16" s="5" t="s">
        <v>5</v>
      </c>
      <c r="K16" s="5" t="s">
        <v>5</v>
      </c>
      <c r="L16" s="5" t="s">
        <v>5</v>
      </c>
      <c r="M16" s="6" t="s">
        <v>5</v>
      </c>
    </row>
    <row r="17" spans="1:13" s="4" customFormat="1" ht="24" customHeight="1">
      <c r="A17" s="10">
        <v>14</v>
      </c>
      <c r="B17" s="11" t="s">
        <v>39</v>
      </c>
      <c r="C17" s="5" t="s">
        <v>5</v>
      </c>
      <c r="D17" s="5" t="s">
        <v>5</v>
      </c>
      <c r="E17" s="5" t="s">
        <v>32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  <c r="L17" s="5" t="s">
        <v>5</v>
      </c>
      <c r="M17" s="6" t="s">
        <v>5</v>
      </c>
    </row>
    <row r="18" spans="1:13" s="4" customFormat="1" ht="24" customHeight="1">
      <c r="A18" s="10">
        <v>15</v>
      </c>
      <c r="B18" s="11" t="s">
        <v>36</v>
      </c>
      <c r="C18" s="5" t="s">
        <v>32</v>
      </c>
      <c r="D18" s="5" t="s">
        <v>32</v>
      </c>
      <c r="E18" s="5" t="s">
        <v>32</v>
      </c>
      <c r="F18" s="5" t="s">
        <v>32</v>
      </c>
      <c r="G18" s="5" t="s">
        <v>32</v>
      </c>
      <c r="H18" s="5" t="s">
        <v>32</v>
      </c>
      <c r="I18" s="5" t="s">
        <v>5</v>
      </c>
      <c r="J18" s="5" t="s">
        <v>5</v>
      </c>
      <c r="K18" s="5" t="s">
        <v>5</v>
      </c>
      <c r="L18" s="5" t="s">
        <v>5</v>
      </c>
      <c r="M18" s="6" t="s">
        <v>5</v>
      </c>
    </row>
    <row r="19" spans="1:13" s="4" customFormat="1" ht="24" customHeight="1">
      <c r="A19" s="10">
        <v>16</v>
      </c>
      <c r="B19" s="11" t="s">
        <v>14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5</v>
      </c>
      <c r="H19" s="5" t="s">
        <v>32</v>
      </c>
      <c r="I19" s="5" t="s">
        <v>5</v>
      </c>
      <c r="J19" s="5" t="s">
        <v>5</v>
      </c>
      <c r="K19" s="5" t="s">
        <v>5</v>
      </c>
      <c r="L19" s="5" t="s">
        <v>5</v>
      </c>
      <c r="M19" s="6" t="s">
        <v>5</v>
      </c>
    </row>
    <row r="20" spans="1:13" s="4" customFormat="1" ht="30" customHeight="1">
      <c r="A20" s="10">
        <v>17</v>
      </c>
      <c r="B20" s="11" t="s">
        <v>15</v>
      </c>
      <c r="C20" s="5" t="s">
        <v>32</v>
      </c>
      <c r="D20" s="5" t="s">
        <v>32</v>
      </c>
      <c r="E20" s="5" t="s">
        <v>32</v>
      </c>
      <c r="F20" s="5" t="s">
        <v>32</v>
      </c>
      <c r="G20" s="5" t="s">
        <v>32</v>
      </c>
      <c r="H20" s="5" t="s">
        <v>32</v>
      </c>
      <c r="I20" s="5" t="s">
        <v>5</v>
      </c>
      <c r="J20" s="5" t="s">
        <v>5</v>
      </c>
      <c r="K20" s="5" t="s">
        <v>32</v>
      </c>
      <c r="L20" s="5" t="s">
        <v>32</v>
      </c>
      <c r="M20" s="6" t="s">
        <v>5</v>
      </c>
    </row>
    <row r="21" spans="1:13" s="4" customFormat="1" ht="30" customHeight="1">
      <c r="A21" s="10">
        <v>18</v>
      </c>
      <c r="B21" s="11" t="s">
        <v>16</v>
      </c>
      <c r="C21" s="5" t="s">
        <v>17</v>
      </c>
      <c r="D21" s="5" t="s">
        <v>17</v>
      </c>
      <c r="E21" s="5" t="s">
        <v>32</v>
      </c>
      <c r="F21" s="5" t="s">
        <v>32</v>
      </c>
      <c r="G21" s="5" t="s">
        <v>5</v>
      </c>
      <c r="H21" s="5" t="s">
        <v>32</v>
      </c>
      <c r="I21" s="5" t="s">
        <v>32</v>
      </c>
      <c r="J21" s="5" t="s">
        <v>32</v>
      </c>
      <c r="K21" s="5" t="s">
        <v>32</v>
      </c>
      <c r="L21" s="5" t="s">
        <v>32</v>
      </c>
      <c r="M21" s="6" t="s">
        <v>32</v>
      </c>
    </row>
    <row r="22" spans="1:13" s="4" customFormat="1" ht="24" customHeight="1">
      <c r="A22" s="10">
        <v>19</v>
      </c>
      <c r="B22" s="11" t="s">
        <v>37</v>
      </c>
      <c r="C22" s="5" t="s">
        <v>32</v>
      </c>
      <c r="D22" s="5" t="s">
        <v>17</v>
      </c>
      <c r="E22" s="5" t="s">
        <v>32</v>
      </c>
      <c r="F22" s="5" t="s">
        <v>32</v>
      </c>
      <c r="G22" s="5" t="s">
        <v>32</v>
      </c>
      <c r="H22" s="5" t="s">
        <v>32</v>
      </c>
      <c r="I22" s="5" t="s">
        <v>32</v>
      </c>
      <c r="J22" s="5" t="s">
        <v>32</v>
      </c>
      <c r="K22" s="5" t="s">
        <v>32</v>
      </c>
      <c r="L22" s="5" t="s">
        <v>32</v>
      </c>
      <c r="M22" s="6" t="s">
        <v>32</v>
      </c>
    </row>
    <row r="23" spans="1:13" s="4" customFormat="1" ht="30" customHeight="1">
      <c r="A23" s="10">
        <v>20</v>
      </c>
      <c r="B23" s="11" t="s">
        <v>50</v>
      </c>
      <c r="C23" s="5" t="s">
        <v>5</v>
      </c>
      <c r="D23" s="5" t="s">
        <v>5</v>
      </c>
      <c r="E23" s="5" t="s">
        <v>5</v>
      </c>
      <c r="F23" s="5" t="s">
        <v>32</v>
      </c>
      <c r="G23" s="5" t="s">
        <v>32</v>
      </c>
      <c r="H23" s="5" t="s">
        <v>32</v>
      </c>
      <c r="I23" s="5" t="s">
        <v>32</v>
      </c>
      <c r="J23" s="5" t="s">
        <v>32</v>
      </c>
      <c r="K23" s="5" t="s">
        <v>32</v>
      </c>
      <c r="L23" s="5" t="s">
        <v>32</v>
      </c>
      <c r="M23" s="6" t="s">
        <v>32</v>
      </c>
    </row>
    <row r="24" spans="1:13" s="4" customFormat="1" ht="24" customHeight="1">
      <c r="A24" s="10">
        <v>21</v>
      </c>
      <c r="B24" s="11" t="s">
        <v>38</v>
      </c>
      <c r="C24" s="5" t="s">
        <v>32</v>
      </c>
      <c r="D24" s="5" t="s">
        <v>32</v>
      </c>
      <c r="E24" s="5" t="s">
        <v>5</v>
      </c>
      <c r="F24" s="5" t="s">
        <v>32</v>
      </c>
      <c r="G24" s="5" t="s">
        <v>32</v>
      </c>
      <c r="H24" s="5" t="s">
        <v>32</v>
      </c>
      <c r="I24" s="5" t="s">
        <v>32</v>
      </c>
      <c r="J24" s="5" t="s">
        <v>32</v>
      </c>
      <c r="K24" s="5" t="s">
        <v>32</v>
      </c>
      <c r="L24" s="5" t="s">
        <v>32</v>
      </c>
      <c r="M24" s="6" t="s">
        <v>32</v>
      </c>
    </row>
    <row r="25" spans="1:13" s="4" customFormat="1" ht="24" customHeight="1">
      <c r="A25" s="10">
        <v>22</v>
      </c>
      <c r="B25" s="11" t="s">
        <v>54</v>
      </c>
      <c r="C25" s="5" t="s">
        <v>32</v>
      </c>
      <c r="D25" s="5" t="s">
        <v>32</v>
      </c>
      <c r="E25" s="5" t="s">
        <v>32</v>
      </c>
      <c r="F25" s="5" t="s">
        <v>32</v>
      </c>
      <c r="G25" s="5" t="s">
        <v>32</v>
      </c>
      <c r="H25" s="5" t="s">
        <v>32</v>
      </c>
      <c r="I25" s="5" t="s">
        <v>32</v>
      </c>
      <c r="J25" s="5" t="s">
        <v>32</v>
      </c>
      <c r="K25" s="5" t="s">
        <v>32</v>
      </c>
      <c r="L25" s="5" t="s">
        <v>5</v>
      </c>
      <c r="M25" s="6" t="s">
        <v>32</v>
      </c>
    </row>
    <row r="26" spans="1:13" s="4" customFormat="1" ht="24" customHeight="1">
      <c r="A26" s="10">
        <v>23</v>
      </c>
      <c r="B26" s="11" t="s">
        <v>18</v>
      </c>
      <c r="C26" s="5" t="s">
        <v>32</v>
      </c>
      <c r="D26" s="5" t="s">
        <v>32</v>
      </c>
      <c r="E26" s="5" t="s">
        <v>32</v>
      </c>
      <c r="F26" s="5" t="s">
        <v>32</v>
      </c>
      <c r="G26" s="5" t="s">
        <v>32</v>
      </c>
      <c r="H26" s="5" t="s">
        <v>32</v>
      </c>
      <c r="I26" s="5" t="s">
        <v>32</v>
      </c>
      <c r="J26" s="5" t="s">
        <v>32</v>
      </c>
      <c r="K26" s="5" t="s">
        <v>32</v>
      </c>
      <c r="L26" s="5" t="s">
        <v>5</v>
      </c>
      <c r="M26" s="6" t="s">
        <v>32</v>
      </c>
    </row>
    <row r="27" spans="1:13" s="4" customFormat="1" ht="24" customHeight="1">
      <c r="A27" s="10">
        <v>24</v>
      </c>
      <c r="B27" s="11" t="s">
        <v>19</v>
      </c>
      <c r="C27" s="5" t="s">
        <v>32</v>
      </c>
      <c r="D27" s="5" t="s">
        <v>32</v>
      </c>
      <c r="E27" s="5" t="s">
        <v>32</v>
      </c>
      <c r="F27" s="5" t="s">
        <v>32</v>
      </c>
      <c r="G27" s="5" t="s">
        <v>32</v>
      </c>
      <c r="H27" s="5" t="s">
        <v>32</v>
      </c>
      <c r="I27" s="5" t="s">
        <v>32</v>
      </c>
      <c r="J27" s="5" t="s">
        <v>32</v>
      </c>
      <c r="K27" s="5" t="s">
        <v>32</v>
      </c>
      <c r="L27" s="5" t="s">
        <v>5</v>
      </c>
      <c r="M27" s="6" t="s">
        <v>32</v>
      </c>
    </row>
    <row r="28" spans="1:13" s="4" customFormat="1" ht="24" customHeight="1">
      <c r="A28" s="10">
        <v>25</v>
      </c>
      <c r="B28" s="11" t="s">
        <v>20</v>
      </c>
      <c r="C28" s="5" t="s">
        <v>32</v>
      </c>
      <c r="D28" s="5" t="s">
        <v>32</v>
      </c>
      <c r="E28" s="5" t="s">
        <v>32</v>
      </c>
      <c r="F28" s="5" t="s">
        <v>32</v>
      </c>
      <c r="G28" s="5" t="s">
        <v>32</v>
      </c>
      <c r="H28" s="5" t="s">
        <v>32</v>
      </c>
      <c r="I28" s="5" t="s">
        <v>32</v>
      </c>
      <c r="J28" s="5" t="s">
        <v>32</v>
      </c>
      <c r="K28" s="5" t="s">
        <v>32</v>
      </c>
      <c r="L28" s="5" t="s">
        <v>5</v>
      </c>
      <c r="M28" s="6" t="s">
        <v>32</v>
      </c>
    </row>
    <row r="29" spans="1:13" s="4" customFormat="1" ht="24" customHeight="1">
      <c r="A29" s="10">
        <v>26</v>
      </c>
      <c r="B29" s="11" t="s">
        <v>21</v>
      </c>
      <c r="C29" s="5" t="s">
        <v>5</v>
      </c>
      <c r="D29" s="5" t="s">
        <v>5</v>
      </c>
      <c r="E29" s="5" t="s">
        <v>5</v>
      </c>
      <c r="F29" s="5" t="s">
        <v>5</v>
      </c>
      <c r="G29" s="5" t="s">
        <v>5</v>
      </c>
      <c r="H29" s="5" t="s">
        <v>5</v>
      </c>
      <c r="I29" s="5" t="s">
        <v>5</v>
      </c>
      <c r="J29" s="5" t="s">
        <v>5</v>
      </c>
      <c r="K29" s="5" t="s">
        <v>5</v>
      </c>
      <c r="L29" s="5" t="s">
        <v>5</v>
      </c>
      <c r="M29" s="6" t="s">
        <v>5</v>
      </c>
    </row>
    <row r="30" spans="1:13" s="4" customFormat="1" ht="24" customHeight="1">
      <c r="A30" s="18">
        <v>27</v>
      </c>
      <c r="B30" s="12" t="s">
        <v>22</v>
      </c>
      <c r="C30" s="7" t="s">
        <v>5</v>
      </c>
      <c r="D30" s="7" t="s">
        <v>5</v>
      </c>
      <c r="E30" s="7" t="s">
        <v>5</v>
      </c>
      <c r="F30" s="7" t="s">
        <v>5</v>
      </c>
      <c r="G30" s="7" t="s">
        <v>5</v>
      </c>
      <c r="H30" s="7" t="s">
        <v>5</v>
      </c>
      <c r="I30" s="7" t="s">
        <v>5</v>
      </c>
      <c r="J30" s="7" t="s">
        <v>5</v>
      </c>
      <c r="K30" s="7" t="s">
        <v>5</v>
      </c>
      <c r="L30" s="7" t="s">
        <v>5</v>
      </c>
      <c r="M30" s="8" t="s">
        <v>5</v>
      </c>
    </row>
    <row r="31" spans="1:13" s="4" customFormat="1" ht="24" customHeight="1">
      <c r="A31" s="36" t="s">
        <v>53</v>
      </c>
      <c r="B31" s="36"/>
    </row>
    <row r="32" spans="1:13">
      <c r="A32" s="37"/>
      <c r="B32" s="37"/>
    </row>
  </sheetData>
  <mergeCells count="3">
    <mergeCell ref="A1:B1"/>
    <mergeCell ref="A31:B31"/>
    <mergeCell ref="A32:B32"/>
  </mergeCells>
  <phoneticPr fontId="3"/>
  <pageMargins left="0.74803149606299213" right="0.48" top="0.41" bottom="0.3" header="0.51181102362204722" footer="0.24"/>
  <pageSetup paperSize="9" scale="6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定期巡回・随時対応型訪問介護看護（一般型）</v>
      </c>
      <c r="D4" s="13">
        <v>1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 hidden="1">
      <c r="A24" s="14">
        <v>16</v>
      </c>
      <c r="B24" s="28" t="s">
        <v>14</v>
      </c>
      <c r="C24" s="29"/>
      <c r="D24" s="27" t="str">
        <f>HLOOKUP(D4,'添付一覧 '!B2:M30,18,FALSE)</f>
        <v>×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customHeight="1">
      <c r="A26" s="14">
        <v>18</v>
      </c>
      <c r="B26" s="28" t="s">
        <v>16</v>
      </c>
      <c r="C26" s="29"/>
      <c r="D26" s="27" t="str">
        <f>HLOOKUP(D4,'添付一覧 '!B2:M30,20,FALSE)</f>
        <v>○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customHeight="1">
      <c r="A28" s="14">
        <v>20</v>
      </c>
      <c r="B28" s="28" t="s">
        <v>49</v>
      </c>
      <c r="C28" s="29"/>
      <c r="D28" s="27" t="str">
        <f>HLOOKUP(D4,'添付一覧 '!B2:M30,22,FALSE)</f>
        <v>○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1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0:C30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3"/>
  <conditionalFormatting sqref="A9:B35 D9:E35">
    <cfRule type="expression" dxfId="21" priority="3">
      <formula>$D9="×"</formula>
    </cfRule>
  </conditionalFormatting>
  <conditionalFormatting sqref="C4">
    <cfRule type="expression" dxfId="20" priority="1">
      <formula>$D4="×"</formula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{E6602348-31CA-4D05-86DD-A6E143D096D8}</x14:id>
        </ext>
      </extLst>
    </cfRule>
  </conditionalFormatting>
  <conditionalFormatting sqref="D9:D3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{069EB417-7DD2-4729-B225-7BE816F0BEF7}</x14:id>
        </ext>
      </extLst>
    </cfRule>
  </conditionalFormatting>
  <dataValidations count="1">
    <dataValidation type="list" allowBlank="1" showInputMessage="1" showErrorMessage="1" sqref="E9:E35" xr:uid="{00000000-0002-0000-01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02348-31CA-4D05-86DD-A6E143D09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069EB417-7DD2-4729-B225-7BE816F0B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定期巡回・随時対応型訪問介護看護（連携型）</v>
      </c>
      <c r="D4" s="13">
        <v>2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 hidden="1">
      <c r="A24" s="14">
        <v>16</v>
      </c>
      <c r="B24" s="28" t="s">
        <v>14</v>
      </c>
      <c r="C24" s="29"/>
      <c r="D24" s="27" t="str">
        <f>HLOOKUP(D4,'添付一覧 '!B2:M30,18,FALSE)</f>
        <v>×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customHeight="1">
      <c r="A26" s="14">
        <v>18</v>
      </c>
      <c r="B26" s="28" t="s">
        <v>16</v>
      </c>
      <c r="C26" s="29"/>
      <c r="D26" s="27" t="str">
        <f>HLOOKUP(D4,'添付一覧 '!B2:M30,20,FALSE)</f>
        <v>○</v>
      </c>
      <c r="E26" s="15"/>
    </row>
    <row r="27" spans="1:5" ht="20">
      <c r="A27" s="14">
        <v>19</v>
      </c>
      <c r="B27" s="28" t="s">
        <v>37</v>
      </c>
      <c r="C27" s="29"/>
      <c r="D27" s="27" t="str">
        <f>HLOOKUP(D4,'添付一覧 '!B2:M30,21,FALSE)</f>
        <v>○</v>
      </c>
      <c r="E27" s="15"/>
    </row>
    <row r="28" spans="1:5" ht="36" customHeight="1">
      <c r="A28" s="14">
        <v>20</v>
      </c>
      <c r="B28" s="28" t="s">
        <v>49</v>
      </c>
      <c r="C28" s="29"/>
      <c r="D28" s="27" t="str">
        <f>HLOOKUP(D4,'添付一覧 '!B2:M30,22,FALSE)</f>
        <v>○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2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9" priority="1">
      <formula>$D9="×"</formula>
    </cfRule>
  </conditionalFormatting>
  <conditionalFormatting sqref="C4">
    <cfRule type="expression" dxfId="18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{2B718205-80DC-4916-A639-664A27734495}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{F3B968CB-9832-45D6-B35E-C57F10E10F4C}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{46155A9D-EA94-4020-93C6-B266828694B7}</x14:id>
        </ext>
      </extLst>
    </cfRule>
  </conditionalFormatting>
  <dataValidations count="1">
    <dataValidation type="list" allowBlank="1" showInputMessage="1" showErrorMessage="1" sqref="E9:E35" xr:uid="{00000000-0002-0000-02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718205-80DC-4916-A639-664A277344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3B968CB-9832-45D6-B35E-C57F10E10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46155A9D-EA94-4020-93C6-B266828694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夜間対応型訪問介護</v>
      </c>
      <c r="D4" s="13">
        <v>3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 hidden="1">
      <c r="A22" s="14">
        <v>14</v>
      </c>
      <c r="B22" s="28" t="s">
        <v>39</v>
      </c>
      <c r="C22" s="29"/>
      <c r="D22" s="27" t="str">
        <f>HLOOKUP(D4,'添付一覧 '!B2:M30,16,FALSE)</f>
        <v>×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 hidden="1">
      <c r="A24" s="14">
        <v>16</v>
      </c>
      <c r="B24" s="28" t="s">
        <v>14</v>
      </c>
      <c r="C24" s="29"/>
      <c r="D24" s="27" t="str">
        <f>HLOOKUP(D4,'添付一覧 '!B2:M30,18,FALSE)</f>
        <v>×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customHeight="1">
      <c r="A28" s="14">
        <v>20</v>
      </c>
      <c r="B28" s="28" t="s">
        <v>49</v>
      </c>
      <c r="C28" s="29"/>
      <c r="D28" s="27" t="str">
        <f>HLOOKUP(D4,'添付一覧 '!B2:M30,22,FALSE)</f>
        <v>○</v>
      </c>
      <c r="E28" s="15"/>
    </row>
    <row r="29" spans="1:5" ht="36" customHeight="1">
      <c r="A29" s="14">
        <v>21</v>
      </c>
      <c r="B29" s="28" t="s">
        <v>38</v>
      </c>
      <c r="C29" s="29"/>
      <c r="D29" s="27" t="str">
        <f>HLOOKUP(D4,'添付一覧 '!B2:M30,23,FALSE)</f>
        <v>○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3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7" priority="1">
      <formula>$D9="×"</formula>
    </cfRule>
  </conditionalFormatting>
  <conditionalFormatting sqref="C4">
    <cfRule type="expression" dxfId="16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{B8F250BC-85A3-4EDB-B183-F3C66BE80A17}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{CF1842B0-FFD8-44B7-8657-0A221DEBC163}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{BAAD4588-2BDD-4119-8765-90C243A1FF6D}</x14:id>
        </ext>
      </extLst>
    </cfRule>
  </conditionalFormatting>
  <dataValidations count="1">
    <dataValidation type="list" allowBlank="1" showInputMessage="1" showErrorMessage="1" sqref="E9:E35" xr:uid="{00000000-0002-0000-03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F250BC-85A3-4EDB-B183-F3C66BE80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CF1842B0-FFD8-44B7-8657-0A221DEBC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BAAD4588-2BDD-4119-8765-90C243A1FF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地域密着型通所介護</v>
      </c>
      <c r="D4" s="13">
        <v>4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 hidden="1">
      <c r="A24" s="14">
        <v>16</v>
      </c>
      <c r="B24" s="28" t="s">
        <v>14</v>
      </c>
      <c r="C24" s="29"/>
      <c r="D24" s="27" t="str">
        <f>HLOOKUP(D4,'添付一覧 '!B2:M30,18,FALSE)</f>
        <v>×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4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5" priority="1">
      <formula>$D9="×"</formula>
    </cfRule>
  </conditionalFormatting>
  <conditionalFormatting sqref="C4">
    <cfRule type="expression" dxfId="14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{7218EAA8-873F-46E6-9C72-80E7DE00D695}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{F45AB274-865C-4496-9A8B-6D9AEE33A171}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{716B1DC3-6FED-44C0-AEC9-2BF8AE3531D9}</x14:id>
        </ext>
      </extLst>
    </cfRule>
  </conditionalFormatting>
  <dataValidations count="1">
    <dataValidation type="list" allowBlank="1" showInputMessage="1" showErrorMessage="1" sqref="E9:E35" xr:uid="{00000000-0002-0000-04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18EAA8-873F-46E6-9C72-80E7DE00D6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45AB274-865C-4496-9A8B-6D9AEE33A1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716B1DC3-6FED-44C0-AEC9-2BF8AE3531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地域密着型通所介護（療養）</v>
      </c>
      <c r="D4" s="13">
        <v>5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 hidden="1">
      <c r="A14" s="14">
        <v>6</v>
      </c>
      <c r="B14" s="28" t="s">
        <v>7</v>
      </c>
      <c r="C14" s="29"/>
      <c r="D14" s="27" t="str">
        <f>HLOOKUP(D4,'添付一覧 '!B2:M30,8,FALSE)</f>
        <v>×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customHeight="1">
      <c r="A26" s="14">
        <v>18</v>
      </c>
      <c r="B26" s="28" t="s">
        <v>16</v>
      </c>
      <c r="C26" s="29"/>
      <c r="D26" s="27" t="str">
        <f>HLOOKUP(D4,'添付一覧 '!B2:M30,20,FALSE)</f>
        <v>○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5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3" priority="1">
      <formula>$D9="×"</formula>
    </cfRule>
  </conditionalFormatting>
  <conditionalFormatting sqref="C4">
    <cfRule type="expression" dxfId="12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{772069EF-6371-4530-936A-33B98D941AEB}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{6A00814E-2709-4ED1-8279-7FFB30269414}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{AF369253-5D35-493B-B1D6-E73FBCD06D9A}</x14:id>
        </ext>
      </extLst>
    </cfRule>
  </conditionalFormatting>
  <dataValidations count="1">
    <dataValidation type="list" allowBlank="1" showInputMessage="1" showErrorMessage="1" sqref="E9:E35" xr:uid="{00000000-0002-0000-05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2069EF-6371-4530-936A-33B98D941A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6A00814E-2709-4ED1-8279-7FFB30269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AF369253-5D35-493B-B1D6-E73FBCD06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(介護予防)認知症対応型通所介護</v>
      </c>
      <c r="D4" s="13">
        <v>6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>
      <c r="A14" s="14">
        <v>6</v>
      </c>
      <c r="B14" s="28" t="s">
        <v>7</v>
      </c>
      <c r="C14" s="29"/>
      <c r="D14" s="27" t="str">
        <f>HLOOKUP(D4,'添付一覧 '!B2:M30,8,FALSE)</f>
        <v>○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 hidden="1">
      <c r="A23" s="14">
        <v>15</v>
      </c>
      <c r="B23" s="28" t="s">
        <v>36</v>
      </c>
      <c r="C23" s="29"/>
      <c r="D23" s="27" t="str">
        <f>HLOOKUP(D4,'添付一覧 '!B2:M30,17,FALSE)</f>
        <v>×</v>
      </c>
      <c r="E23" s="15"/>
    </row>
    <row r="24" spans="1:5" ht="20" hidden="1">
      <c r="A24" s="14">
        <v>16</v>
      </c>
      <c r="B24" s="28" t="s">
        <v>14</v>
      </c>
      <c r="C24" s="29"/>
      <c r="D24" s="27" t="str">
        <f>HLOOKUP(D4,'添付一覧 '!B2:M30,18,FALSE)</f>
        <v>×</v>
      </c>
      <c r="E24" s="15"/>
    </row>
    <row r="25" spans="1:5" ht="36" hidden="1" customHeight="1">
      <c r="A25" s="14">
        <v>17</v>
      </c>
      <c r="B25" s="28" t="s">
        <v>15</v>
      </c>
      <c r="C25" s="29"/>
      <c r="D25" s="27" t="str">
        <f>HLOOKUP(D4,'添付一覧 '!B2:M30,19,FALSE)</f>
        <v>×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6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11" priority="1">
      <formula>$D9="×"</formula>
    </cfRule>
  </conditionalFormatting>
  <conditionalFormatting sqref="C4">
    <cfRule type="expression" dxfId="1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{F9F51D04-814F-43F2-A308-3DE63BCD4079}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{01E01A18-6E26-4966-9E19-E851EEFDC51D}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{DA085683-AE84-48B3-8DF8-2513FEC93BAF}</x14:id>
        </ext>
      </extLst>
    </cfRule>
  </conditionalFormatting>
  <dataValidations count="1">
    <dataValidation type="list" allowBlank="1" showInputMessage="1" showErrorMessage="1" sqref="E9:E35" xr:uid="{00000000-0002-0000-06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F51D04-814F-43F2-A308-3DE63BCD40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01E01A18-6E26-4966-9E19-E851EEFDC5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DA085683-AE84-48B3-8DF8-2513FEC93B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(介護予防)小規模多機能型居宅介護</v>
      </c>
      <c r="D4" s="13">
        <v>7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>
      <c r="A14" s="14">
        <v>6</v>
      </c>
      <c r="B14" s="28" t="s">
        <v>7</v>
      </c>
      <c r="C14" s="29"/>
      <c r="D14" s="27" t="str">
        <f>HLOOKUP(D4,'添付一覧 '!B2:M30,8,FALSE)</f>
        <v>○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>
      <c r="A23" s="14">
        <v>15</v>
      </c>
      <c r="B23" s="28" t="s">
        <v>36</v>
      </c>
      <c r="C23" s="29"/>
      <c r="D23" s="27" t="str">
        <f>HLOOKUP(D4,'添付一覧 '!B2:M30,17,FALSE)</f>
        <v>○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customHeight="1">
      <c r="A25" s="14">
        <v>17</v>
      </c>
      <c r="B25" s="28" t="s">
        <v>15</v>
      </c>
      <c r="C25" s="29"/>
      <c r="D25" s="27" t="str">
        <f>HLOOKUP(D4,'添付一覧 '!B2:M30,19,FALSE)</f>
        <v>○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7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9" priority="1">
      <formula>$D9="×"</formula>
    </cfRule>
  </conditionalFormatting>
  <conditionalFormatting sqref="C4">
    <cfRule type="expression" dxfId="8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{9213CDAA-46C0-4701-A5F3-6F91F497EC3B}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{FF908AC5-3238-4BFB-BFFB-164C67C14CA2}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{66831C11-91B0-46A9-B00A-01BE0CF7A401}</x14:id>
        </ext>
      </extLst>
    </cfRule>
  </conditionalFormatting>
  <dataValidations disablePrompts="1" count="1">
    <dataValidation type="list" allowBlank="1" showInputMessage="1" showErrorMessage="1" sqref="E9:E35" xr:uid="{00000000-0002-0000-07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13CDAA-46C0-4701-A5F3-6F91F497EC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F908AC5-3238-4BFB-BFFB-164C67C14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66831C11-91B0-46A9-B00A-01BE0CF7A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3" customWidth="1"/>
    <col min="2" max="2" width="11.58203125" style="13" customWidth="1"/>
    <col min="3" max="3" width="41.5" style="13" customWidth="1"/>
    <col min="4" max="4" width="10" style="13" customWidth="1"/>
    <col min="5" max="5" width="12.5" style="13" customWidth="1"/>
    <col min="6" max="16384" width="8.6640625" style="13"/>
  </cols>
  <sheetData>
    <row r="1" spans="1:5">
      <c r="A1" s="30" t="s">
        <v>28</v>
      </c>
      <c r="B1" s="30"/>
      <c r="C1" s="30"/>
      <c r="D1" s="30"/>
      <c r="E1" s="30"/>
    </row>
    <row r="2" spans="1:5" ht="7.5" customHeight="1"/>
    <row r="3" spans="1:5" ht="24" customHeight="1">
      <c r="A3" s="13" t="s">
        <v>30</v>
      </c>
      <c r="C3" s="13" t="s">
        <v>48</v>
      </c>
    </row>
    <row r="4" spans="1:5" ht="24" customHeight="1">
      <c r="A4" s="31" t="s">
        <v>31</v>
      </c>
      <c r="B4" s="32"/>
      <c r="C4" s="17" t="str">
        <f>HLOOKUP(D4,'添付一覧 '!B2:M30,2,FALSE)</f>
        <v>(介護予防)認知症対応型共同生活介護</v>
      </c>
      <c r="D4" s="13">
        <v>8</v>
      </c>
    </row>
    <row r="5" spans="1:5" ht="24" customHeight="1">
      <c r="A5" s="13" t="s">
        <v>44</v>
      </c>
      <c r="C5" s="33" t="s">
        <v>51</v>
      </c>
      <c r="D5" s="33"/>
      <c r="E5" s="33"/>
    </row>
    <row r="6" spans="1:5" ht="9" customHeight="1">
      <c r="C6" s="33"/>
      <c r="D6" s="33"/>
      <c r="E6" s="33"/>
    </row>
    <row r="7" spans="1:5" ht="9" customHeight="1"/>
    <row r="8" spans="1:5">
      <c r="A8" s="34" t="s">
        <v>33</v>
      </c>
      <c r="B8" s="34"/>
      <c r="C8" s="34"/>
      <c r="D8" s="27" t="s">
        <v>43</v>
      </c>
      <c r="E8" s="27" t="s">
        <v>34</v>
      </c>
    </row>
    <row r="9" spans="1:5" ht="18" customHeight="1">
      <c r="A9" s="14">
        <v>1</v>
      </c>
      <c r="B9" s="28" t="s">
        <v>29</v>
      </c>
      <c r="C9" s="29"/>
      <c r="D9" s="27" t="str">
        <f>HLOOKUP($D$4,'添付一覧 '!B2:M30,3,FALSE)</f>
        <v>○</v>
      </c>
      <c r="E9" s="15"/>
    </row>
    <row r="10" spans="1:5" ht="20">
      <c r="A10" s="14">
        <v>2</v>
      </c>
      <c r="B10" s="28" t="s">
        <v>3</v>
      </c>
      <c r="C10" s="29"/>
      <c r="D10" s="27" t="str">
        <f>HLOOKUP(D4,'添付一覧 '!B2:M30,4,FALSE)</f>
        <v>○</v>
      </c>
      <c r="E10" s="15"/>
    </row>
    <row r="11" spans="1:5" ht="20">
      <c r="A11" s="14">
        <v>3</v>
      </c>
      <c r="B11" s="28" t="s">
        <v>4</v>
      </c>
      <c r="C11" s="29"/>
      <c r="D11" s="27" t="str">
        <f>HLOOKUP(D4,'添付一覧 '!B2:M30,5,FALSE)</f>
        <v>○</v>
      </c>
      <c r="E11" s="15"/>
    </row>
    <row r="12" spans="1:5" ht="20">
      <c r="A12" s="14">
        <v>4</v>
      </c>
      <c r="B12" s="28" t="s">
        <v>52</v>
      </c>
      <c r="C12" s="29"/>
      <c r="D12" s="27" t="str">
        <f>HLOOKUP(D4,'添付一覧 '!B2:M30,6,FALSE)</f>
        <v>○</v>
      </c>
      <c r="E12" s="15"/>
    </row>
    <row r="13" spans="1:5" ht="20">
      <c r="A13" s="14">
        <v>5</v>
      </c>
      <c r="B13" s="28" t="s">
        <v>6</v>
      </c>
      <c r="C13" s="29"/>
      <c r="D13" s="27" t="str">
        <f>HLOOKUP(D4,'添付一覧 '!B2:M30,7,FALSE)</f>
        <v>○</v>
      </c>
      <c r="E13" s="15"/>
    </row>
    <row r="14" spans="1:5" ht="20">
      <c r="A14" s="14">
        <v>6</v>
      </c>
      <c r="B14" s="28" t="s">
        <v>7</v>
      </c>
      <c r="C14" s="29"/>
      <c r="D14" s="27" t="str">
        <f>HLOOKUP(D4,'添付一覧 '!B2:M30,8,FALSE)</f>
        <v>○</v>
      </c>
      <c r="E14" s="15"/>
    </row>
    <row r="15" spans="1:5" ht="20">
      <c r="A15" s="14">
        <v>7</v>
      </c>
      <c r="B15" s="28" t="s">
        <v>8</v>
      </c>
      <c r="C15" s="29"/>
      <c r="D15" s="27" t="str">
        <f>HLOOKUP(D4,'添付一覧 '!B2:M30,9,FALSE)</f>
        <v>○</v>
      </c>
      <c r="E15" s="15"/>
    </row>
    <row r="16" spans="1:5" ht="20">
      <c r="A16" s="14">
        <v>8</v>
      </c>
      <c r="B16" s="28" t="s">
        <v>9</v>
      </c>
      <c r="C16" s="29"/>
      <c r="D16" s="27" t="str">
        <f>HLOOKUP(D4,'添付一覧 '!B2:M30,10,FALSE)</f>
        <v>○</v>
      </c>
      <c r="E16" s="15"/>
    </row>
    <row r="17" spans="1:5" ht="20">
      <c r="A17" s="14">
        <v>9</v>
      </c>
      <c r="B17" s="28" t="s">
        <v>10</v>
      </c>
      <c r="C17" s="29"/>
      <c r="D17" s="27" t="str">
        <f>HLOOKUP(D4,'添付一覧 '!B2:M30,11,FALSE)</f>
        <v>○</v>
      </c>
      <c r="E17" s="15"/>
    </row>
    <row r="18" spans="1:5" ht="20">
      <c r="A18" s="14">
        <v>10</v>
      </c>
      <c r="B18" s="28" t="s">
        <v>35</v>
      </c>
      <c r="C18" s="29"/>
      <c r="D18" s="27" t="str">
        <f>HLOOKUP(D4,'添付一覧 '!B2:M30,12,FALSE)</f>
        <v>○</v>
      </c>
      <c r="E18" s="15"/>
    </row>
    <row r="19" spans="1:5" ht="20">
      <c r="A19" s="14">
        <v>11</v>
      </c>
      <c r="B19" s="28" t="s">
        <v>11</v>
      </c>
      <c r="C19" s="29"/>
      <c r="D19" s="27" t="str">
        <f>HLOOKUP(D4,'添付一覧 '!B2:M30,13,FALSE)</f>
        <v>○</v>
      </c>
      <c r="E19" s="15"/>
    </row>
    <row r="20" spans="1:5" ht="20">
      <c r="A20" s="14">
        <v>12</v>
      </c>
      <c r="B20" s="28" t="s">
        <v>12</v>
      </c>
      <c r="C20" s="29"/>
      <c r="D20" s="27" t="str">
        <f>HLOOKUP(D4,'添付一覧 '!B2:M30,14,FALSE)</f>
        <v>○</v>
      </c>
      <c r="E20" s="15"/>
    </row>
    <row r="21" spans="1:5" ht="20">
      <c r="A21" s="14">
        <v>13</v>
      </c>
      <c r="B21" s="28" t="s">
        <v>13</v>
      </c>
      <c r="C21" s="29"/>
      <c r="D21" s="27" t="str">
        <f>HLOOKUP(D4,'添付一覧 '!B2:M30,15,FALSE)</f>
        <v>○</v>
      </c>
      <c r="E21" s="15"/>
    </row>
    <row r="22" spans="1:5" ht="20">
      <c r="A22" s="14">
        <v>14</v>
      </c>
      <c r="B22" s="28" t="s">
        <v>39</v>
      </c>
      <c r="C22" s="29"/>
      <c r="D22" s="27" t="str">
        <f>HLOOKUP(D4,'添付一覧 '!B2:M30,16,FALSE)</f>
        <v>○</v>
      </c>
      <c r="E22" s="15"/>
    </row>
    <row r="23" spans="1:5" ht="20">
      <c r="A23" s="14">
        <v>15</v>
      </c>
      <c r="B23" s="28" t="s">
        <v>36</v>
      </c>
      <c r="C23" s="29"/>
      <c r="D23" s="27" t="str">
        <f>HLOOKUP(D4,'添付一覧 '!B2:M30,17,FALSE)</f>
        <v>○</v>
      </c>
      <c r="E23" s="15"/>
    </row>
    <row r="24" spans="1:5" ht="20">
      <c r="A24" s="14">
        <v>16</v>
      </c>
      <c r="B24" s="28" t="s">
        <v>14</v>
      </c>
      <c r="C24" s="29"/>
      <c r="D24" s="27" t="str">
        <f>HLOOKUP(D4,'添付一覧 '!B2:M30,18,FALSE)</f>
        <v>○</v>
      </c>
      <c r="E24" s="15"/>
    </row>
    <row r="25" spans="1:5" ht="36" customHeight="1">
      <c r="A25" s="14">
        <v>17</v>
      </c>
      <c r="B25" s="28" t="s">
        <v>15</v>
      </c>
      <c r="C25" s="29"/>
      <c r="D25" s="27" t="str">
        <f>HLOOKUP(D4,'添付一覧 '!B2:M30,19,FALSE)</f>
        <v>○</v>
      </c>
      <c r="E25" s="15"/>
    </row>
    <row r="26" spans="1:5" ht="36" hidden="1" customHeight="1">
      <c r="A26" s="14">
        <v>18</v>
      </c>
      <c r="B26" s="28" t="s">
        <v>16</v>
      </c>
      <c r="C26" s="29"/>
      <c r="D26" s="27" t="str">
        <f>HLOOKUP(D4,'添付一覧 '!B2:M30,20,FALSE)</f>
        <v>×</v>
      </c>
      <c r="E26" s="15"/>
    </row>
    <row r="27" spans="1:5" ht="20" hidden="1">
      <c r="A27" s="14">
        <v>19</v>
      </c>
      <c r="B27" s="28" t="s">
        <v>37</v>
      </c>
      <c r="C27" s="29"/>
      <c r="D27" s="27" t="str">
        <f>HLOOKUP(D4,'添付一覧 '!B2:M30,21,FALSE)</f>
        <v>×</v>
      </c>
      <c r="E27" s="15"/>
    </row>
    <row r="28" spans="1:5" ht="36" hidden="1" customHeight="1">
      <c r="A28" s="14">
        <v>20</v>
      </c>
      <c r="B28" s="28" t="s">
        <v>49</v>
      </c>
      <c r="C28" s="29"/>
      <c r="D28" s="27" t="str">
        <f>HLOOKUP(D4,'添付一覧 '!B2:M30,22,FALSE)</f>
        <v>×</v>
      </c>
      <c r="E28" s="15"/>
    </row>
    <row r="29" spans="1:5" ht="36" hidden="1" customHeight="1">
      <c r="A29" s="14">
        <v>21</v>
      </c>
      <c r="B29" s="28" t="s">
        <v>38</v>
      </c>
      <c r="C29" s="29"/>
      <c r="D29" s="27" t="str">
        <f>HLOOKUP(D4,'添付一覧 '!B2:M30,23,FALSE)</f>
        <v>×</v>
      </c>
      <c r="E29" s="15"/>
    </row>
    <row r="30" spans="1:5" ht="20" hidden="1" customHeight="1">
      <c r="A30" s="14">
        <v>22</v>
      </c>
      <c r="B30" s="28" t="s">
        <v>54</v>
      </c>
      <c r="C30" s="29"/>
      <c r="D30" s="27" t="str">
        <f>HLOOKUP(D4,'添付一覧 '!B2:M30,24,FALSE)</f>
        <v>×</v>
      </c>
      <c r="E30" s="15"/>
    </row>
    <row r="31" spans="1:5" ht="20" hidden="1" customHeight="1">
      <c r="A31" s="14">
        <v>23</v>
      </c>
      <c r="B31" s="28" t="s">
        <v>18</v>
      </c>
      <c r="C31" s="29"/>
      <c r="D31" s="27" t="str">
        <f>HLOOKUP(D4,'添付一覧 '!B2:M30,25,FALSE)</f>
        <v>×</v>
      </c>
      <c r="E31" s="15"/>
    </row>
    <row r="32" spans="1:5" ht="20" hidden="1" customHeight="1">
      <c r="A32" s="14">
        <v>24</v>
      </c>
      <c r="B32" s="28" t="s">
        <v>19</v>
      </c>
      <c r="C32" s="29"/>
      <c r="D32" s="27" t="str">
        <f>HLOOKUP(D4,'添付一覧 '!B2:M30,26,FALSE)</f>
        <v>×</v>
      </c>
      <c r="E32" s="15"/>
    </row>
    <row r="33" spans="1:5" ht="20" hidden="1" customHeight="1">
      <c r="A33" s="14">
        <v>25</v>
      </c>
      <c r="B33" s="28" t="s">
        <v>20</v>
      </c>
      <c r="C33" s="29"/>
      <c r="D33" s="27" t="str">
        <f>HLOOKUP(D4,'添付一覧 '!B2:M30,27,FALSE)</f>
        <v>×</v>
      </c>
      <c r="E33" s="15"/>
    </row>
    <row r="34" spans="1:5" ht="20" customHeight="1">
      <c r="A34" s="14">
        <v>26</v>
      </c>
      <c r="B34" s="28" t="s">
        <v>21</v>
      </c>
      <c r="C34" s="29"/>
      <c r="D34" s="27" t="str">
        <f>HLOOKUP(D4,'添付一覧 '!B2:M30,28,FALSE)</f>
        <v>○</v>
      </c>
      <c r="E34" s="15"/>
    </row>
    <row r="35" spans="1:5" ht="20">
      <c r="A35" s="14">
        <v>27</v>
      </c>
      <c r="B35" s="28" t="s">
        <v>22</v>
      </c>
      <c r="C35" s="29"/>
      <c r="D35" s="27" t="str">
        <f>HLOOKUP(D4,'添付一覧 '!B2:M30,29,FALSE)</f>
        <v>○</v>
      </c>
      <c r="E35" s="15"/>
    </row>
  </sheetData>
  <autoFilter ref="A8:E35" xr:uid="{00000000-0009-0000-0000-000008000000}">
    <filterColumn colId="0" showButton="0"/>
    <filterColumn colId="1" showButton="0"/>
    <filterColumn colId="3">
      <filters>
        <filter val="○"/>
      </filters>
    </filterColumn>
  </autoFilter>
  <mergeCells count="31"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3"/>
  <conditionalFormatting sqref="A9:B35 D9:E35">
    <cfRule type="expression" dxfId="7" priority="1">
      <formula>$D9="×"</formula>
    </cfRule>
  </conditionalFormatting>
  <conditionalFormatting sqref="C4">
    <cfRule type="expression" dxfId="6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{C7343C71-0EDC-4AA2-BC17-E296EB472733}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{463C36E5-060C-4A19-8926-2CD39ADAEF4D}</x14:id>
        </ext>
      </extLst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{C545090D-8AA3-461D-A38E-528F269CF839}</x14:id>
        </ext>
      </extLst>
    </cfRule>
  </conditionalFormatting>
  <dataValidations count="1">
    <dataValidation type="list" allowBlank="1" showInputMessage="1" showErrorMessage="1" sqref="E9:E35" xr:uid="{00000000-0002-0000-0800-000000000000}">
      <formula1>"☑"</formula1>
    </dataValidation>
  </dataValidations>
  <pageMargins left="0.77" right="0.6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7343C71-0EDC-4AA2-BC17-E296EB4727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463C36E5-060C-4A19-8926-2CD39ADAEF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C545090D-8AA3-461D-A38E-528F269CF8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  <vt:lpstr>１０</vt:lpstr>
      <vt:lpstr>１１</vt:lpstr>
      <vt:lpstr>添付一覧 </vt:lpstr>
      <vt:lpstr>'１'!Print_Area</vt:lpstr>
      <vt:lpstr>'１０'!Print_Area</vt:lpstr>
      <vt:lpstr>'１１'!Print_Area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'８'!Print_Area</vt:lpstr>
      <vt:lpstr>'９'!Print_Area</vt:lpstr>
      <vt:lpstr>'添付一覧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2026-03-12T10:07:44Z</dcterms:modified>
</cp:coreProperties>
</file>