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856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<sst xmlns="http://schemas.openxmlformats.org/spreadsheetml/2006/main" count="2941" uniqueCount="497">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</sst>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5068" y="1670002"/>
          <a:ext cx="9324524" cy="14265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78933" y="45952833"/>
              <a:ext cx="171450" cy="18436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126</xdr:row>
          <xdr:rowOff>50800</xdr:rowOff>
        </xdr:from>
        <xdr:to>
          <xdr:col>5</xdr:col>
          <xdr:colOff>19050</xdr:colOff>
          <xdr:row>126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38100</xdr:rowOff>
        </xdr:from>
        <xdr:to>
          <xdr:col>5</xdr:col>
          <xdr:colOff>19050</xdr:colOff>
          <xdr:row>127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78933" y="47863125"/>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128</xdr:row>
          <xdr:rowOff>190500</xdr:rowOff>
        </xdr:from>
        <xdr:to>
          <xdr:col>5</xdr:col>
          <xdr:colOff>38100</xdr:colOff>
          <xdr:row>130</xdr:row>
          <xdr:rowOff>12700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165100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31750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146050</xdr:rowOff>
        </xdr:from>
        <xdr:to>
          <xdr:col>1</xdr:col>
          <xdr:colOff>38100</xdr:colOff>
          <xdr:row>197</xdr:row>
          <xdr:rowOff>12700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31750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241300</xdr:rowOff>
        </xdr:from>
        <xdr:to>
          <xdr:col>5</xdr:col>
          <xdr:colOff>31750</xdr:colOff>
          <xdr:row>56</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31750</xdr:colOff>
          <xdr:row>54</xdr:row>
          <xdr:rowOff>355600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31750</xdr:colOff>
          <xdr:row>54</xdr:row>
          <xdr:rowOff>355600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31750</xdr:colOff>
          <xdr:row>54</xdr:row>
          <xdr:rowOff>355600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31750</xdr:colOff>
          <xdr:row>54</xdr:row>
          <xdr:rowOff>355600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12700</xdr:rowOff>
        </xdr:from>
        <xdr:to>
          <xdr:col>26</xdr:col>
          <xdr:colOff>50800</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222250</xdr:rowOff>
        </xdr:from>
        <xdr:to>
          <xdr:col>5</xdr:col>
          <xdr:colOff>31750</xdr:colOff>
          <xdr:row>120</xdr:row>
          <xdr:rowOff>12700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31750</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31750</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355600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26</xdr:col>
          <xdr:colOff>38100</xdr:colOff>
          <xdr:row>117</xdr:row>
          <xdr:rowOff>355600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118</xdr:row>
          <xdr:rowOff>222250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241300</xdr:rowOff>
        </xdr:from>
        <xdr:to>
          <xdr:col>19</xdr:col>
          <xdr:colOff>31750</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31750</xdr:colOff>
          <xdr:row>124</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203200</xdr:rowOff>
        </xdr:from>
        <xdr:to>
          <xdr:col>25</xdr:col>
          <xdr:colOff>31750</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80</xdr:row>
          <xdr:rowOff>12700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81</xdr:row>
          <xdr:rowOff>107950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82</xdr:row>
          <xdr:rowOff>69850</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88900</xdr:rowOff>
        </xdr:from>
        <xdr:to>
          <xdr:col>11</xdr:col>
          <xdr:colOff>12700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184150</xdr:rowOff>
        </xdr:from>
        <xdr:to>
          <xdr:col>11</xdr:col>
          <xdr:colOff>0</xdr:colOff>
          <xdr:row>75</xdr:row>
          <xdr:rowOff>260350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78</xdr:row>
          <xdr:rowOff>19050</xdr:rowOff>
        </xdr:from>
        <xdr:to>
          <xdr:col>33</xdr:col>
          <xdr:colOff>0</xdr:colOff>
          <xdr:row>78</xdr:row>
          <xdr:rowOff>260350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78933" y="41481375"/>
              <a:ext cx="171450" cy="2910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50800</xdr:rowOff>
        </xdr:from>
        <xdr:to>
          <xdr:col>1</xdr:col>
          <xdr:colOff>38100</xdr:colOff>
          <xdr:row>197</xdr:row>
          <xdr:rowOff>279400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12700</xdr:rowOff>
        </xdr:from>
        <xdr:to>
          <xdr:col>4</xdr:col>
          <xdr:colOff>184150</xdr:colOff>
          <xdr:row>165</xdr:row>
          <xdr:rowOff>12700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69850</xdr:rowOff>
        </xdr:from>
        <xdr:to>
          <xdr:col>4</xdr:col>
          <xdr:colOff>184150</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50800</xdr:rowOff>
        </xdr:from>
        <xdr:to>
          <xdr:col>4</xdr:col>
          <xdr:colOff>184150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184150</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184150</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50800</xdr:rowOff>
        </xdr:from>
        <xdr:to>
          <xdr:col>4</xdr:col>
          <xdr:colOff>184150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260350</xdr:rowOff>
        </xdr:from>
        <xdr:to>
          <xdr:col>4</xdr:col>
          <xdr:colOff>184150</xdr:colOff>
          <xdr:row>178</xdr:row>
          <xdr:rowOff>12700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165100</xdr:rowOff>
        </xdr:from>
        <xdr:to>
          <xdr:col>4</xdr:col>
          <xdr:colOff>184150</xdr:colOff>
          <xdr:row>179</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165100</xdr:rowOff>
        </xdr:from>
        <xdr:to>
          <xdr:col>4</xdr:col>
          <xdr:colOff>184150</xdr:colOff>
          <xdr:row>180</xdr:row>
          <xdr:rowOff>12700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50800</xdr:rowOff>
        </xdr:from>
        <xdr:to>
          <xdr:col>4</xdr:col>
          <xdr:colOff>184150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260350</xdr:rowOff>
        </xdr:from>
        <xdr:to>
          <xdr:col>4</xdr:col>
          <xdr:colOff>184150</xdr:colOff>
          <xdr:row>183</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165100</xdr:rowOff>
        </xdr:from>
        <xdr:to>
          <xdr:col>4</xdr:col>
          <xdr:colOff>184150</xdr:colOff>
          <xdr:row>184</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184150</xdr:colOff>
          <xdr:row>186</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165100</xdr:rowOff>
        </xdr:from>
        <xdr:to>
          <xdr:col>4</xdr:col>
          <xdr:colOff>184150</xdr:colOff>
          <xdr:row>188</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151</xdr:row>
          <xdr:rowOff>0</xdr:rowOff>
        </xdr:from>
        <xdr:to>
          <xdr:col>19</xdr:col>
          <xdr:colOff>38100</xdr:colOff>
          <xdr:row>151</xdr:row>
          <xdr:rowOff>222250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31750</xdr:colOff>
          <xdr:row>151</xdr:row>
          <xdr:rowOff>222250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222250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298450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69850</xdr:rowOff>
        </xdr:from>
        <xdr:to>
          <xdr:col>14</xdr:col>
          <xdr:colOff>57150</xdr:colOff>
          <xdr:row>148</xdr:row>
          <xdr:rowOff>298450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69850</xdr:rowOff>
        </xdr:from>
        <xdr:to>
          <xdr:col>22</xdr:col>
          <xdr:colOff>57150</xdr:colOff>
          <xdr:row>148</xdr:row>
          <xdr:rowOff>298450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69850</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149</xdr:row>
          <xdr:rowOff>69850</xdr:rowOff>
        </xdr:from>
        <xdr:to>
          <xdr:col>22</xdr:col>
          <xdr:colOff>69850</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279400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154</xdr:row>
          <xdr:rowOff>190500</xdr:rowOff>
        </xdr:from>
        <xdr:to>
          <xdr:col>21</xdr:col>
          <xdr:colOff>38100</xdr:colOff>
          <xdr:row>156</xdr:row>
          <xdr:rowOff>31750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31750</xdr:colOff>
          <xdr:row>156</xdr:row>
          <xdr:rowOff>31750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31750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78933" y="47598542"/>
              <a:ext cx="171450" cy="2645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78933" y="14144625"/>
              <a:ext cx="171450" cy="80640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78933" y="32437917"/>
              <a:ext cx="171450" cy="24024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78933" y="40862250"/>
              <a:ext cx="171450" cy="3266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78933" y="15927917"/>
              <a:ext cx="171450" cy="3805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78933" y="18473208"/>
              <a:ext cx="171450" cy="3594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78933" y="20923250"/>
              <a:ext cx="171450" cy="4440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906933" y="9398000"/>
              <a:ext cx="626534" cy="1799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47</xdr:row>
          <xdr:rowOff>31750</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31750</xdr:colOff>
          <xdr:row>109</xdr:row>
          <xdr:rowOff>50800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50800</xdr:rowOff>
        </xdr:from>
        <xdr:to>
          <xdr:col>3</xdr:col>
          <xdr:colOff>31750</xdr:colOff>
          <xdr:row>109</xdr:row>
          <xdr:rowOff>298450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317500</xdr:rowOff>
        </xdr:from>
        <xdr:to>
          <xdr:col>3</xdr:col>
          <xdr:colOff>31750</xdr:colOff>
          <xdr:row>111</xdr:row>
          <xdr:rowOff>12700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31750</xdr:colOff>
          <xdr:row>108</xdr:row>
          <xdr:rowOff>50800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715612" y="216462"/>
          <a:ext cx="4515109" cy="13885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184150</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184150</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279400</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heetViews>
  <sheetFormatPr defaultColWidth="9" defaultRowHeight="20.149999999999999" customHeight="1"/>
  <cols>
    <col min="1" max="1" width="4.7265625" style="193" customWidth="1"/>
    <col min="2" max="2" width="11" style="193" customWidth="1"/>
    <col min="3" max="12" width="2.6328125" style="193" customWidth="1"/>
    <col min="13" max="17" width="4.26953125" style="193" customWidth="1"/>
    <col min="18" max="22" width="2.6328125" style="193" customWidth="1"/>
    <col min="23" max="23" width="12.7265625" style="193" customWidth="1"/>
    <col min="24" max="24" width="25" style="193" customWidth="1"/>
    <col min="25" max="25" width="22.453125" style="193" customWidth="1"/>
    <col min="26" max="26" width="21.90625" style="193" customWidth="1"/>
    <col min="27" max="27" width="14.7265625" style="193" bestFit="1" customWidth="1"/>
    <col min="28" max="28" width="20.90625" style="193" customWidth="1"/>
    <col min="29" max="29" width="9" style="193" hidden="1" customWidth="1"/>
    <col min="30" max="31" width="9" style="193" customWidth="1"/>
    <col min="32" max="16384" width="9" style="193"/>
  </cols>
  <sheetData>
    <row r="1" spans="1:29" ht="20.149999999999999" customHeight="1">
      <c r="A1" s="192" t="s">
        <v>233</v>
      </c>
      <c r="AC1" s="193" t="s">
        <v>92</v>
      </c>
    </row>
    <row r="2" spans="1:29" ht="9" customHeight="1">
      <c r="A2" s="194"/>
    </row>
    <row r="3" spans="1:29" ht="20.149999999999999"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49999999999999"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49999999999999"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49999999999999"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49999999999999"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49999999999999"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49999999999999"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49999999999999"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49999999999999"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49999999999999"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49999999999999"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49999999999999"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49999999999999"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49999999999999"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49999999999999"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49999999999999"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49999999999999"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49999999999999"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49999999999999"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49999999999999"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49999999999999"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49999999999999"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49999999999999"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49999999999999"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49999999999999"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49999999999999"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49999999999999"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49999999999999" customHeight="1">
      <c r="T156" s="216"/>
      <c r="U156" s="216"/>
      <c r="V156" s="216"/>
      <c r="W156" s="216"/>
      <c r="X156" s="216"/>
      <c r="Y156" s="216"/>
    </row>
    <row r="157" spans="1:28" ht="20.149999999999999" customHeight="1">
      <c r="T157" s="216"/>
      <c r="U157" s="216"/>
      <c r="V157" s="216"/>
      <c r="W157" s="216"/>
      <c r="X157" s="216"/>
      <c r="Y157" s="216"/>
    </row>
    <row r="158" spans="1:28" ht="20.149999999999999" customHeight="1">
      <c r="T158" s="216"/>
      <c r="U158" s="216"/>
      <c r="V158" s="216"/>
      <c r="W158" s="216"/>
      <c r="X158" s="216"/>
      <c r="Y158" s="216"/>
    </row>
    <row r="159" spans="1:28" ht="20.149999999999999" customHeight="1">
      <c r="T159" s="216"/>
      <c r="U159" s="216"/>
      <c r="V159" s="217"/>
      <c r="W159" s="217"/>
      <c r="X159" s="216"/>
      <c r="Y159" s="216"/>
    </row>
    <row r="160" spans="1:28" ht="20.149999999999999" customHeight="1">
      <c r="T160" s="216"/>
      <c r="U160" s="216"/>
      <c r="V160" s="218"/>
      <c r="W160" s="218"/>
      <c r="X160" s="216"/>
      <c r="Y160" s="216"/>
    </row>
    <row r="161" spans="20:25" ht="20.149999999999999" customHeight="1">
      <c r="T161" s="216"/>
      <c r="U161" s="216"/>
      <c r="V161" s="219"/>
      <c r="W161" s="219"/>
      <c r="X161" s="216"/>
      <c r="Y161" s="216"/>
    </row>
    <row r="162" spans="20:25" ht="20.149999999999999"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20" zoomScaleNormal="120" zoomScaleSheetLayoutView="120" workbookViewId="0"/>
  </sheetViews>
  <sheetFormatPr defaultColWidth="9" defaultRowHeight="13"/>
  <cols>
    <col min="1" max="1" width="2.453125" style="241" customWidth="1"/>
    <col min="2" max="6" width="2.7265625" style="241" customWidth="1"/>
    <col min="7" max="35" width="2.453125" style="241" customWidth="1"/>
    <col min="36" max="36" width="2.90625" style="275" customWidth="1"/>
    <col min="37" max="37" width="2.453125" style="241" customWidth="1"/>
    <col min="38" max="38" width="3.453125" style="242" customWidth="1"/>
    <col min="39" max="39" width="13.36328125" style="242" customWidth="1"/>
    <col min="40" max="43" width="9.26953125" style="242" customWidth="1"/>
    <col min="44" max="44" width="9.726562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2" t="s">
        <v>76</v>
      </c>
      <c r="Z1" s="1002"/>
      <c r="AA1" s="1002"/>
      <c r="AB1" s="1002"/>
      <c r="AC1" s="1002" t="str">
        <f>IF(基本情報入力シート!C33="","",基本情報入力シート!C33)</f>
        <v>○○市</v>
      </c>
      <c r="AD1" s="1002"/>
      <c r="AE1" s="1002"/>
      <c r="AF1" s="1002"/>
      <c r="AG1" s="1002"/>
      <c r="AH1" s="1002"/>
      <c r="AI1" s="1002"/>
      <c r="AJ1" s="1002"/>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6" t="s">
        <v>218</v>
      </c>
      <c r="B3" s="956"/>
      <c r="C3" s="956"/>
      <c r="D3" s="956"/>
      <c r="E3" s="956"/>
      <c r="F3" s="956"/>
      <c r="G3" s="956"/>
      <c r="H3" s="956"/>
      <c r="I3" s="956"/>
      <c r="J3" s="956"/>
      <c r="K3" s="956"/>
      <c r="L3" s="956"/>
      <c r="M3" s="956"/>
      <c r="N3" s="956"/>
      <c r="O3" s="956"/>
      <c r="P3" s="956"/>
      <c r="Q3" s="956"/>
      <c r="R3" s="956"/>
      <c r="S3" s="956"/>
      <c r="T3" s="956"/>
      <c r="U3" s="956"/>
      <c r="V3" s="956"/>
      <c r="W3" s="956"/>
      <c r="X3" s="956"/>
      <c r="Y3" s="956"/>
      <c r="Z3" s="956"/>
      <c r="AA3" s="956"/>
      <c r="AB3" s="956"/>
      <c r="AC3" s="956"/>
      <c r="AD3" s="956"/>
      <c r="AE3" s="956"/>
      <c r="AF3" s="956"/>
      <c r="AG3" s="956"/>
      <c r="AH3" s="956"/>
      <c r="AI3" s="956"/>
      <c r="AJ3" s="956"/>
      <c r="AK3" s="956"/>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3">
        <v>5</v>
      </c>
      <c r="W4" s="1003"/>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3" t="s">
        <v>101</v>
      </c>
      <c r="B8" s="974"/>
      <c r="C8" s="974"/>
      <c r="D8" s="974"/>
      <c r="E8" s="974"/>
      <c r="F8" s="975"/>
      <c r="G8" s="976" t="str">
        <f>IF(基本情報入力シート!M37="","",基本情報入力シート!M37)</f>
        <v>○○ケアサービス</v>
      </c>
      <c r="H8" s="976"/>
      <c r="I8" s="976"/>
      <c r="J8" s="976"/>
      <c r="K8" s="976"/>
      <c r="L8" s="976"/>
      <c r="M8" s="976"/>
      <c r="N8" s="976"/>
      <c r="O8" s="976"/>
      <c r="P8" s="976"/>
      <c r="Q8" s="976"/>
      <c r="R8" s="976"/>
      <c r="S8" s="976"/>
      <c r="T8" s="976"/>
      <c r="U8" s="976"/>
      <c r="V8" s="976"/>
      <c r="W8" s="976"/>
      <c r="X8" s="976"/>
      <c r="Y8" s="976"/>
      <c r="Z8" s="976"/>
      <c r="AA8" s="976"/>
      <c r="AB8" s="976"/>
      <c r="AC8" s="976"/>
      <c r="AD8" s="976"/>
      <c r="AE8" s="976"/>
      <c r="AF8" s="976"/>
      <c r="AG8" s="976"/>
      <c r="AH8" s="976"/>
      <c r="AI8" s="976"/>
      <c r="AJ8" s="977"/>
      <c r="AL8" s="256"/>
      <c r="AM8" s="256"/>
      <c r="AN8" s="256"/>
      <c r="AO8" s="256"/>
      <c r="AP8" s="256"/>
      <c r="AQ8" s="256"/>
      <c r="AR8" s="256"/>
      <c r="AS8" s="256"/>
      <c r="AT8" s="256"/>
      <c r="AU8" s="256"/>
      <c r="AV8" s="256"/>
      <c r="AW8" s="256"/>
    </row>
    <row r="9" spans="1:49" s="255" customFormat="1" ht="25.5" customHeight="1">
      <c r="A9" s="997" t="s">
        <v>100</v>
      </c>
      <c r="B9" s="998"/>
      <c r="C9" s="998"/>
      <c r="D9" s="998"/>
      <c r="E9" s="998"/>
      <c r="F9" s="999"/>
      <c r="G9" s="978" t="str">
        <f>IF(基本情報入力シート!M38="","",基本情報入力シート!M38)</f>
        <v>○○ケアサービス</v>
      </c>
      <c r="H9" s="978"/>
      <c r="I9" s="978"/>
      <c r="J9" s="978"/>
      <c r="K9" s="978"/>
      <c r="L9" s="978"/>
      <c r="M9" s="978"/>
      <c r="N9" s="978"/>
      <c r="O9" s="978"/>
      <c r="P9" s="978"/>
      <c r="Q9" s="978"/>
      <c r="R9" s="978"/>
      <c r="S9" s="978"/>
      <c r="T9" s="978"/>
      <c r="U9" s="978"/>
      <c r="V9" s="978"/>
      <c r="W9" s="978"/>
      <c r="X9" s="978"/>
      <c r="Y9" s="978"/>
      <c r="Z9" s="978"/>
      <c r="AA9" s="978"/>
      <c r="AB9" s="978"/>
      <c r="AC9" s="978"/>
      <c r="AD9" s="978"/>
      <c r="AE9" s="978"/>
      <c r="AF9" s="978"/>
      <c r="AG9" s="978"/>
      <c r="AH9" s="978"/>
      <c r="AI9" s="978"/>
      <c r="AJ9" s="979"/>
      <c r="AL9" s="256"/>
      <c r="AM9" s="256"/>
      <c r="AN9" s="256"/>
      <c r="AO9" s="256"/>
      <c r="AP9" s="256"/>
      <c r="AQ9" s="256"/>
      <c r="AR9" s="256"/>
      <c r="AS9" s="256"/>
      <c r="AT9" s="256"/>
      <c r="AU9" s="256"/>
      <c r="AV9" s="256"/>
      <c r="AW9" s="256"/>
    </row>
    <row r="10" spans="1:49" s="255" customFormat="1" ht="12.75" customHeight="1">
      <c r="A10" s="986" t="s">
        <v>104</v>
      </c>
      <c r="B10" s="987"/>
      <c r="C10" s="987"/>
      <c r="D10" s="987"/>
      <c r="E10" s="987"/>
      <c r="F10" s="988"/>
      <c r="G10" s="257" t="s">
        <v>7</v>
      </c>
      <c r="H10" s="1032" t="str">
        <f>IF(基本情報入力シート!AC39="－","",基本情報入力シート!AC39)</f>
        <v>100－1234</v>
      </c>
      <c r="I10" s="1032"/>
      <c r="J10" s="1032"/>
      <c r="K10" s="1032"/>
      <c r="L10" s="1032"/>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9"/>
      <c r="B11" s="990"/>
      <c r="C11" s="990"/>
      <c r="D11" s="990"/>
      <c r="E11" s="990"/>
      <c r="F11" s="991"/>
      <c r="G11" s="982" t="str">
        <f>IF(基本情報入力シート!M40="","",基本情報入力シート!M40)</f>
        <v>千代田区霞が関 1－2－2</v>
      </c>
      <c r="H11" s="983"/>
      <c r="I11" s="983"/>
      <c r="J11" s="983"/>
      <c r="K11" s="983"/>
      <c r="L11" s="983"/>
      <c r="M11" s="983"/>
      <c r="N11" s="983"/>
      <c r="O11" s="983"/>
      <c r="P11" s="983"/>
      <c r="Q11" s="983"/>
      <c r="R11" s="983"/>
      <c r="S11" s="983"/>
      <c r="T11" s="983"/>
      <c r="U11" s="983"/>
      <c r="V11" s="983"/>
      <c r="W11" s="983"/>
      <c r="X11" s="983"/>
      <c r="Y11" s="983"/>
      <c r="Z11" s="983"/>
      <c r="AA11" s="983"/>
      <c r="AB11" s="983"/>
      <c r="AC11" s="983"/>
      <c r="AD11" s="983"/>
      <c r="AE11" s="983"/>
      <c r="AF11" s="983"/>
      <c r="AG11" s="983"/>
      <c r="AH11" s="983"/>
      <c r="AI11" s="983"/>
      <c r="AJ11" s="984"/>
      <c r="AL11" s="256"/>
      <c r="AM11" s="256"/>
      <c r="AN11" s="256"/>
      <c r="AO11" s="256"/>
      <c r="AP11" s="256"/>
      <c r="AQ11" s="256"/>
      <c r="AR11" s="256"/>
      <c r="AS11" s="256"/>
      <c r="AT11" s="256"/>
      <c r="AU11" s="256"/>
      <c r="AV11" s="256"/>
      <c r="AW11" s="256"/>
    </row>
    <row r="12" spans="1:49" s="255" customFormat="1" ht="16.5" customHeight="1">
      <c r="A12" s="989"/>
      <c r="B12" s="990"/>
      <c r="C12" s="990"/>
      <c r="D12" s="990"/>
      <c r="E12" s="990"/>
      <c r="F12" s="991"/>
      <c r="G12" s="985" t="str">
        <f>IF(基本情報入力シート!M41="","",基本情報入力シート!M41)</f>
        <v>○○ビル 18F</v>
      </c>
      <c r="H12" s="980"/>
      <c r="I12" s="980"/>
      <c r="J12" s="980"/>
      <c r="K12" s="980"/>
      <c r="L12" s="980"/>
      <c r="M12" s="980"/>
      <c r="N12" s="980"/>
      <c r="O12" s="980"/>
      <c r="P12" s="980"/>
      <c r="Q12" s="980"/>
      <c r="R12" s="980"/>
      <c r="S12" s="980"/>
      <c r="T12" s="980"/>
      <c r="U12" s="980"/>
      <c r="V12" s="980"/>
      <c r="W12" s="980"/>
      <c r="X12" s="980"/>
      <c r="Y12" s="980"/>
      <c r="Z12" s="980"/>
      <c r="AA12" s="980"/>
      <c r="AB12" s="980"/>
      <c r="AC12" s="980"/>
      <c r="AD12" s="980"/>
      <c r="AE12" s="980"/>
      <c r="AF12" s="980"/>
      <c r="AG12" s="980"/>
      <c r="AH12" s="980"/>
      <c r="AI12" s="980"/>
      <c r="AJ12" s="981"/>
      <c r="AL12" s="256"/>
      <c r="AM12" s="256"/>
      <c r="AN12" s="256"/>
      <c r="AO12" s="256"/>
      <c r="AP12" s="256"/>
      <c r="AQ12" s="256"/>
      <c r="AR12" s="256"/>
      <c r="AS12" s="256"/>
      <c r="AT12" s="256"/>
      <c r="AU12" s="256"/>
      <c r="AV12" s="256"/>
      <c r="AW12" s="256"/>
    </row>
    <row r="13" spans="1:49" s="255" customFormat="1" ht="13.5" customHeight="1">
      <c r="A13" s="992" t="s">
        <v>101</v>
      </c>
      <c r="B13" s="993"/>
      <c r="C13" s="993"/>
      <c r="D13" s="993"/>
      <c r="E13" s="993"/>
      <c r="F13" s="994"/>
      <c r="G13" s="976" t="str">
        <f>IF(基本情報入力シート!M44="","",基本情報入力シート!M44)</f>
        <v>コウロウ タロウ</v>
      </c>
      <c r="H13" s="976"/>
      <c r="I13" s="976"/>
      <c r="J13" s="976"/>
      <c r="K13" s="976"/>
      <c r="L13" s="976"/>
      <c r="M13" s="976"/>
      <c r="N13" s="976"/>
      <c r="O13" s="976"/>
      <c r="P13" s="976"/>
      <c r="Q13" s="976"/>
      <c r="R13" s="976"/>
      <c r="S13" s="976"/>
      <c r="T13" s="976"/>
      <c r="U13" s="976"/>
      <c r="V13" s="976"/>
      <c r="W13" s="976"/>
      <c r="X13" s="976"/>
      <c r="Y13" s="976"/>
      <c r="Z13" s="976"/>
      <c r="AA13" s="976"/>
      <c r="AB13" s="976"/>
      <c r="AC13" s="976"/>
      <c r="AD13" s="976"/>
      <c r="AE13" s="976"/>
      <c r="AF13" s="976"/>
      <c r="AG13" s="976"/>
      <c r="AH13" s="976"/>
      <c r="AI13" s="976"/>
      <c r="AJ13" s="977"/>
      <c r="AL13" s="256"/>
      <c r="AM13" s="256"/>
      <c r="AN13" s="256"/>
      <c r="AO13" s="256"/>
      <c r="AP13" s="256"/>
      <c r="AQ13" s="256"/>
      <c r="AR13" s="256"/>
      <c r="AS13" s="256"/>
      <c r="AT13" s="256"/>
      <c r="AU13" s="256"/>
      <c r="AV13" s="256"/>
      <c r="AW13" s="256"/>
    </row>
    <row r="14" spans="1:49" s="255" customFormat="1" ht="27.75" customHeight="1">
      <c r="A14" s="989" t="s">
        <v>99</v>
      </c>
      <c r="B14" s="990"/>
      <c r="C14" s="990"/>
      <c r="D14" s="990"/>
      <c r="E14" s="990"/>
      <c r="F14" s="991"/>
      <c r="G14" s="980" t="str">
        <f>IF(基本情報入力シート!M45="","",基本情報入力シート!M45)</f>
        <v>厚労 太郎</v>
      </c>
      <c r="H14" s="980"/>
      <c r="I14" s="980"/>
      <c r="J14" s="980"/>
      <c r="K14" s="980"/>
      <c r="L14" s="980"/>
      <c r="M14" s="980"/>
      <c r="N14" s="980"/>
      <c r="O14" s="980"/>
      <c r="P14" s="980"/>
      <c r="Q14" s="980"/>
      <c r="R14" s="980"/>
      <c r="S14" s="980"/>
      <c r="T14" s="980"/>
      <c r="U14" s="980"/>
      <c r="V14" s="980"/>
      <c r="W14" s="980"/>
      <c r="X14" s="980"/>
      <c r="Y14" s="980"/>
      <c r="Z14" s="980"/>
      <c r="AA14" s="980"/>
      <c r="AB14" s="980"/>
      <c r="AC14" s="980"/>
      <c r="AD14" s="980"/>
      <c r="AE14" s="980"/>
      <c r="AF14" s="980"/>
      <c r="AG14" s="980"/>
      <c r="AH14" s="980"/>
      <c r="AI14" s="980"/>
      <c r="AJ14" s="981"/>
      <c r="AL14" s="256"/>
      <c r="AM14" s="256"/>
      <c r="AN14" s="256"/>
      <c r="AO14" s="256"/>
      <c r="AP14" s="256"/>
      <c r="AQ14" s="256"/>
      <c r="AR14" s="256"/>
      <c r="AS14" s="256"/>
      <c r="AT14" s="256"/>
      <c r="AU14" s="256"/>
      <c r="AV14" s="256"/>
      <c r="AW14" s="256"/>
    </row>
    <row r="15" spans="1:49" s="255" customFormat="1" ht="18.75" customHeight="1">
      <c r="A15" s="996" t="s">
        <v>103</v>
      </c>
      <c r="B15" s="996"/>
      <c r="C15" s="996"/>
      <c r="D15" s="996"/>
      <c r="E15" s="996"/>
      <c r="F15" s="996"/>
      <c r="G15" s="995" t="s">
        <v>0</v>
      </c>
      <c r="H15" s="996"/>
      <c r="I15" s="996"/>
      <c r="J15" s="996"/>
      <c r="K15" s="1150" t="str">
        <f>IF(基本情報入力シート!M46="","",基本情報入力シート!M46)</f>
        <v>03-3571-XXXX</v>
      </c>
      <c r="L15" s="1151"/>
      <c r="M15" s="1151"/>
      <c r="N15" s="1151"/>
      <c r="O15" s="1151"/>
      <c r="P15" s="1151"/>
      <c r="Q15" s="1151"/>
      <c r="R15" s="1151"/>
      <c r="S15" s="1151"/>
      <c r="T15" s="1152"/>
      <c r="U15" s="1153" t="s">
        <v>102</v>
      </c>
      <c r="V15" s="1154"/>
      <c r="W15" s="1154"/>
      <c r="X15" s="995"/>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72" t="s">
        <v>373</v>
      </c>
      <c r="D19" s="873"/>
      <c r="E19" s="873"/>
      <c r="F19" s="873"/>
      <c r="G19" s="873"/>
      <c r="H19" s="873"/>
      <c r="I19" s="873"/>
      <c r="J19" s="873"/>
      <c r="K19" s="873"/>
      <c r="L19" s="874"/>
      <c r="M19" s="221" t="s">
        <v>284</v>
      </c>
      <c r="N19" s="907" t="s">
        <v>374</v>
      </c>
      <c r="O19" s="908"/>
      <c r="P19" s="908"/>
      <c r="Q19" s="908"/>
      <c r="R19" s="908"/>
      <c r="S19" s="908"/>
      <c r="T19" s="908"/>
      <c r="U19" s="908"/>
      <c r="V19" s="908"/>
      <c r="W19" s="909"/>
      <c r="X19" s="222" t="s">
        <v>284</v>
      </c>
      <c r="Y19" s="910" t="s">
        <v>375</v>
      </c>
      <c r="Z19" s="911"/>
      <c r="AA19" s="911"/>
      <c r="AB19" s="911"/>
      <c r="AC19" s="911"/>
      <c r="AD19" s="911"/>
      <c r="AE19" s="911"/>
      <c r="AF19" s="911"/>
      <c r="AG19" s="911"/>
      <c r="AH19" s="911"/>
      <c r="AI19" s="912"/>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8" t="s">
        <v>391</v>
      </c>
      <c r="C27" s="898"/>
      <c r="D27" s="898"/>
      <c r="E27" s="898"/>
      <c r="F27" s="898"/>
      <c r="G27" s="898"/>
      <c r="H27" s="898"/>
      <c r="I27" s="898"/>
      <c r="J27" s="898"/>
      <c r="K27" s="898"/>
      <c r="L27" s="898"/>
      <c r="M27" s="898"/>
      <c r="N27" s="898"/>
      <c r="O27" s="898"/>
      <c r="P27" s="898"/>
      <c r="Q27" s="898"/>
      <c r="R27" s="898"/>
      <c r="S27" s="898"/>
      <c r="T27" s="898"/>
      <c r="U27" s="898"/>
      <c r="V27" s="898"/>
      <c r="W27" s="898"/>
      <c r="X27" s="898"/>
      <c r="Y27" s="898"/>
      <c r="Z27" s="898"/>
      <c r="AA27" s="898"/>
      <c r="AB27" s="898"/>
      <c r="AC27" s="898"/>
      <c r="AD27" s="898"/>
      <c r="AE27" s="898"/>
      <c r="AF27" s="898"/>
      <c r="AG27" s="898"/>
      <c r="AH27" s="898"/>
      <c r="AI27" s="898"/>
      <c r="AJ27" s="898"/>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70" t="s">
        <v>292</v>
      </c>
      <c r="B31" s="971"/>
      <c r="C31" s="971"/>
      <c r="D31" s="971"/>
      <c r="E31" s="971"/>
      <c r="F31" s="971"/>
      <c r="G31" s="971"/>
      <c r="H31" s="971"/>
      <c r="I31" s="971"/>
      <c r="J31" s="971"/>
      <c r="K31" s="971"/>
      <c r="L31" s="971"/>
      <c r="M31" s="971"/>
      <c r="N31" s="971"/>
      <c r="O31" s="971"/>
      <c r="P31" s="971"/>
      <c r="Q31" s="971"/>
      <c r="R31" s="971"/>
      <c r="S31" s="971"/>
      <c r="T31" s="971"/>
      <c r="U31" s="971"/>
      <c r="V31" s="972"/>
      <c r="W31" s="282"/>
      <c r="X31" s="282"/>
      <c r="Y31" s="282"/>
      <c r="Z31" s="282"/>
      <c r="AA31" s="282"/>
      <c r="AB31" s="282"/>
      <c r="AC31" s="282"/>
      <c r="AD31" s="282"/>
      <c r="AE31" s="282"/>
      <c r="AF31" s="282"/>
      <c r="AG31" s="282"/>
      <c r="AH31" s="282"/>
      <c r="AI31" s="282"/>
      <c r="AJ31" s="196"/>
      <c r="AK31" s="275"/>
      <c r="AT31" s="271"/>
    </row>
    <row r="32" spans="1:49" ht="26.25" customHeight="1">
      <c r="A32" s="284" t="s">
        <v>9</v>
      </c>
      <c r="B32" s="957" t="s">
        <v>220</v>
      </c>
      <c r="C32" s="957"/>
      <c r="D32" s="926">
        <f>IF(V4=0,"",V4)</f>
        <v>5</v>
      </c>
      <c r="E32" s="926"/>
      <c r="F32" s="285" t="s">
        <v>221</v>
      </c>
      <c r="G32" s="286"/>
      <c r="H32" s="286"/>
      <c r="I32" s="286"/>
      <c r="J32" s="286"/>
      <c r="K32" s="286"/>
      <c r="L32" s="286"/>
      <c r="M32" s="286"/>
      <c r="N32" s="286"/>
      <c r="O32" s="287"/>
      <c r="P32" s="960">
        <f>SUM(P37,W37,AD37)</f>
        <v>52996272</v>
      </c>
      <c r="Q32" s="961"/>
      <c r="R32" s="961"/>
      <c r="S32" s="961"/>
      <c r="T32" s="961"/>
      <c r="U32" s="962"/>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8"/>
      <c r="D33" s="958"/>
      <c r="E33" s="958"/>
      <c r="F33" s="958"/>
      <c r="G33" s="958"/>
      <c r="H33" s="958"/>
      <c r="I33" s="958"/>
      <c r="J33" s="958"/>
      <c r="K33" s="958"/>
      <c r="L33" s="958"/>
      <c r="M33" s="958"/>
      <c r="N33" s="958"/>
      <c r="O33" s="959"/>
      <c r="P33" s="960">
        <f>SUM(P38,W38,AD38)</f>
        <v>57240000</v>
      </c>
      <c r="Q33" s="961"/>
      <c r="R33" s="961"/>
      <c r="S33" s="961"/>
      <c r="T33" s="961"/>
      <c r="U33" s="962"/>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3"/>
      <c r="B36" s="964"/>
      <c r="C36" s="964"/>
      <c r="D36" s="964"/>
      <c r="E36" s="964"/>
      <c r="F36" s="964"/>
      <c r="G36" s="964"/>
      <c r="H36" s="964"/>
      <c r="I36" s="964"/>
      <c r="J36" s="964"/>
      <c r="K36" s="964"/>
      <c r="L36" s="964"/>
      <c r="M36" s="964"/>
      <c r="N36" s="964"/>
      <c r="O36" s="965"/>
      <c r="P36" s="966" t="s">
        <v>222</v>
      </c>
      <c r="Q36" s="967"/>
      <c r="R36" s="967"/>
      <c r="S36" s="967"/>
      <c r="T36" s="967"/>
      <c r="U36" s="968"/>
      <c r="V36" s="295" t="str">
        <f>IF(B19="○", IF(P37="","",IF(P38="","",IF(P38&gt;P37,"○","☓"))),"")</f>
        <v>○</v>
      </c>
      <c r="W36" s="969" t="s">
        <v>223</v>
      </c>
      <c r="X36" s="967"/>
      <c r="Y36" s="967"/>
      <c r="Z36" s="967"/>
      <c r="AA36" s="967"/>
      <c r="AB36" s="968"/>
      <c r="AC36" s="295" t="str">
        <f>IF(M19="○", IF(W37="","",IF(W38="","",IF(W38&gt;W37,"○","☓"))),"")</f>
        <v>○</v>
      </c>
      <c r="AD36" s="969" t="s">
        <v>217</v>
      </c>
      <c r="AE36" s="967"/>
      <c r="AF36" s="967"/>
      <c r="AG36" s="967"/>
      <c r="AH36" s="967"/>
      <c r="AI36" s="968"/>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7" t="s">
        <v>220</v>
      </c>
      <c r="C37" s="957"/>
      <c r="D37" s="926">
        <f>IF(V4=0,"",V4)</f>
        <v>5</v>
      </c>
      <c r="E37" s="926"/>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9">
        <f>IF('別紙様式2-3 個表_特定'!O5="","",'別紙様式2-3 個表_特定'!O5)</f>
        <v>9363828</v>
      </c>
      <c r="X37" s="1020"/>
      <c r="Y37" s="1020"/>
      <c r="Z37" s="1020"/>
      <c r="AA37" s="1020"/>
      <c r="AB37" s="1020"/>
      <c r="AC37" s="296" t="s">
        <v>1</v>
      </c>
      <c r="AD37" s="1019">
        <f>IF('別紙様式2-4 個表_ベースアップ'!O5="","",'別紙様式2-4 個表_ベースアップ'!O5)</f>
        <v>6751200</v>
      </c>
      <c r="AE37" s="1020"/>
      <c r="AF37" s="1020"/>
      <c r="AG37" s="1020"/>
      <c r="AH37" s="1020"/>
      <c r="AI37" s="1020"/>
      <c r="AJ37" s="297" t="s">
        <v>1</v>
      </c>
      <c r="AL37" s="256"/>
    </row>
    <row r="38" spans="1:73" ht="30" customHeight="1" thickBot="1">
      <c r="A38" s="284" t="s">
        <v>10</v>
      </c>
      <c r="B38" s="831" t="s">
        <v>415</v>
      </c>
      <c r="C38" s="958"/>
      <c r="D38" s="958"/>
      <c r="E38" s="958"/>
      <c r="F38" s="958"/>
      <c r="G38" s="958"/>
      <c r="H38" s="958"/>
      <c r="I38" s="958"/>
      <c r="J38" s="958"/>
      <c r="K38" s="958"/>
      <c r="L38" s="958"/>
      <c r="M38" s="958"/>
      <c r="N38" s="958"/>
      <c r="O38" s="958"/>
      <c r="P38" s="1021">
        <v>37800000</v>
      </c>
      <c r="Q38" s="1022"/>
      <c r="R38" s="1022"/>
      <c r="S38" s="1022"/>
      <c r="T38" s="1022"/>
      <c r="U38" s="1023"/>
      <c r="V38" s="298" t="s">
        <v>1</v>
      </c>
      <c r="W38" s="1024">
        <v>10800000</v>
      </c>
      <c r="X38" s="1025"/>
      <c r="Y38" s="1025"/>
      <c r="Z38" s="1025"/>
      <c r="AA38" s="1025"/>
      <c r="AB38" s="1026"/>
      <c r="AC38" s="298" t="s">
        <v>1</v>
      </c>
      <c r="AD38" s="892">
        <f>S139+S142</f>
        <v>8640000</v>
      </c>
      <c r="AE38" s="893"/>
      <c r="AF38" s="893"/>
      <c r="AG38" s="893"/>
      <c r="AH38" s="893"/>
      <c r="AI38" s="894"/>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7" t="b">
        <v>1</v>
      </c>
      <c r="B48" s="878"/>
      <c r="C48" s="875" t="s">
        <v>309</v>
      </c>
      <c r="D48" s="875"/>
      <c r="E48" s="875"/>
      <c r="F48" s="875"/>
      <c r="G48" s="875"/>
      <c r="H48" s="875"/>
      <c r="I48" s="875"/>
      <c r="J48" s="875"/>
      <c r="K48" s="875"/>
      <c r="L48" s="875"/>
      <c r="M48" s="875"/>
      <c r="N48" s="875"/>
      <c r="O48" s="875"/>
      <c r="P48" s="875"/>
      <c r="Q48" s="875"/>
      <c r="R48" s="875"/>
      <c r="S48" s="875"/>
      <c r="T48" s="875"/>
      <c r="U48" s="875"/>
      <c r="V48" s="876"/>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3">
        <f>P38</f>
        <v>37800000</v>
      </c>
      <c r="T53" s="1014"/>
      <c r="U53" s="1014"/>
      <c r="V53" s="1014"/>
      <c r="W53" s="1014"/>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3"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13">
        <v>5</v>
      </c>
      <c r="Q54" s="913"/>
      <c r="R54" s="322" t="s">
        <v>11</v>
      </c>
      <c r="S54" s="913">
        <v>6</v>
      </c>
      <c r="T54" s="913"/>
      <c r="U54" s="322" t="s">
        <v>12</v>
      </c>
      <c r="V54" s="323" t="s">
        <v>13</v>
      </c>
      <c r="W54" s="323"/>
      <c r="X54" s="322" t="s">
        <v>21</v>
      </c>
      <c r="Y54" s="322"/>
      <c r="Z54" s="913">
        <v>6</v>
      </c>
      <c r="AA54" s="913"/>
      <c r="AB54" s="322" t="s">
        <v>11</v>
      </c>
      <c r="AC54" s="913">
        <v>5</v>
      </c>
      <c r="AD54" s="913"/>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5"/>
      <c r="AE55" s="905"/>
      <c r="AF55" s="905"/>
      <c r="AG55" s="905"/>
      <c r="AH55" s="905"/>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9"/>
      <c r="C57" s="1029"/>
      <c r="D57" s="1029"/>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4"/>
      <c r="Y57" s="904"/>
      <c r="Z57" s="904"/>
      <c r="AA57" s="904"/>
      <c r="AB57" s="904"/>
      <c r="AC57" s="904"/>
      <c r="AD57" s="904"/>
      <c r="AE57" s="904"/>
      <c r="AF57" s="904"/>
      <c r="AG57" s="904"/>
      <c r="AH57" s="904"/>
      <c r="AI57" s="904"/>
      <c r="AJ57" s="336" t="s">
        <v>31</v>
      </c>
      <c r="AK57" s="261"/>
      <c r="AL57" s="256"/>
      <c r="AM57" s="256"/>
      <c r="AN57" s="256"/>
      <c r="AO57" s="256"/>
      <c r="AP57" s="256"/>
      <c r="AQ57" s="256"/>
      <c r="AR57" s="256"/>
      <c r="AS57" s="256"/>
      <c r="AT57" s="256"/>
      <c r="AU57" s="256"/>
      <c r="AV57" s="256"/>
      <c r="AW57" s="256"/>
    </row>
    <row r="58" spans="1:52" s="255" customFormat="1" ht="19.5" customHeight="1">
      <c r="A58" s="1099"/>
      <c r="B58" s="1029"/>
      <c r="C58" s="1029"/>
      <c r="D58" s="1029"/>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9"/>
      <c r="C59" s="1029"/>
      <c r="D59" s="1029"/>
      <c r="E59" s="895" t="s">
        <v>476</v>
      </c>
      <c r="F59" s="896"/>
      <c r="G59" s="896"/>
      <c r="H59" s="896"/>
      <c r="I59" s="896"/>
      <c r="J59" s="896"/>
      <c r="K59" s="896"/>
      <c r="L59" s="896"/>
      <c r="M59" s="896"/>
      <c r="N59" s="896"/>
      <c r="O59" s="896"/>
      <c r="P59" s="896"/>
      <c r="Q59" s="896"/>
      <c r="R59" s="896"/>
      <c r="S59" s="896"/>
      <c r="T59" s="896"/>
      <c r="U59" s="896"/>
      <c r="V59" s="896"/>
      <c r="W59" s="896"/>
      <c r="X59" s="896"/>
      <c r="Y59" s="896"/>
      <c r="Z59" s="896"/>
      <c r="AA59" s="896"/>
      <c r="AB59" s="896"/>
      <c r="AC59" s="896"/>
      <c r="AD59" s="896"/>
      <c r="AE59" s="896"/>
      <c r="AF59" s="896"/>
      <c r="AG59" s="896"/>
      <c r="AH59" s="896"/>
      <c r="AI59" s="896"/>
      <c r="AJ59" s="897"/>
      <c r="AK59" s="261"/>
      <c r="AL59" s="256"/>
      <c r="AM59" s="256"/>
      <c r="AN59" s="256"/>
      <c r="AO59" s="256"/>
      <c r="AP59" s="256"/>
      <c r="AQ59" s="256"/>
      <c r="AR59" s="256"/>
      <c r="AS59" s="256"/>
      <c r="AT59" s="256"/>
      <c r="AU59" s="256"/>
      <c r="AV59" s="256"/>
      <c r="AW59" s="256"/>
    </row>
    <row r="60" spans="1:52" s="255" customFormat="1" ht="18.75" customHeight="1" thickBot="1">
      <c r="A60" s="1099"/>
      <c r="B60" s="1029"/>
      <c r="C60" s="1029"/>
      <c r="D60" s="1029"/>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903" t="s">
        <v>490</v>
      </c>
      <c r="C64" s="903"/>
      <c r="D64" s="903"/>
      <c r="E64" s="903"/>
      <c r="F64" s="903"/>
      <c r="G64" s="903"/>
      <c r="H64" s="903"/>
      <c r="I64" s="903"/>
      <c r="J64" s="903"/>
      <c r="K64" s="903"/>
      <c r="L64" s="903"/>
      <c r="M64" s="903"/>
      <c r="N64" s="903"/>
      <c r="O64" s="903"/>
      <c r="P64" s="903"/>
      <c r="Q64" s="903"/>
      <c r="R64" s="903"/>
      <c r="S64" s="903"/>
      <c r="T64" s="903"/>
      <c r="U64" s="903"/>
      <c r="V64" s="903"/>
      <c r="W64" s="903"/>
      <c r="X64" s="903"/>
      <c r="Y64" s="903"/>
      <c r="Z64" s="903"/>
      <c r="AA64" s="903"/>
      <c r="AB64" s="903"/>
      <c r="AC64" s="903"/>
      <c r="AD64" s="903"/>
      <c r="AE64" s="903"/>
      <c r="AF64" s="903"/>
      <c r="AG64" s="903"/>
      <c r="AH64" s="903"/>
      <c r="AI64" s="903"/>
      <c r="AJ64" s="903"/>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9" t="s">
        <v>477</v>
      </c>
      <c r="V65" s="900"/>
      <c r="W65" s="900"/>
      <c r="X65" s="900"/>
      <c r="Y65" s="900"/>
      <c r="Z65" s="900"/>
      <c r="AA65" s="900"/>
      <c r="AB65" s="900"/>
      <c r="AC65" s="900"/>
      <c r="AD65" s="900"/>
      <c r="AE65" s="900"/>
      <c r="AF65" s="900"/>
      <c r="AG65" s="223" t="b">
        <v>1</v>
      </c>
      <c r="AH65" s="366" t="s">
        <v>49</v>
      </c>
      <c r="AI65" s="367"/>
      <c r="AJ65" s="317" t="str">
        <f>IF(B19="○", IF(COUNTIF('別紙様式2-2 個表_処遇'!T11:T110,"*加算Ⅰ*")+COUNTIF('別紙様式2-2 個表_処遇'!T11:T110,"*加算Ⅱ*"),IF(AG65=TRUE,"○","×"),""),"")</f>
        <v>○</v>
      </c>
      <c r="AK65" s="261"/>
      <c r="AL65" s="953"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901" t="s">
        <v>477</v>
      </c>
      <c r="V70" s="902"/>
      <c r="W70" s="902"/>
      <c r="X70" s="902"/>
      <c r="Y70" s="902"/>
      <c r="Z70" s="902"/>
      <c r="AA70" s="902"/>
      <c r="AB70" s="902"/>
      <c r="AC70" s="902"/>
      <c r="AD70" s="902"/>
      <c r="AE70" s="902"/>
      <c r="AF70" s="902"/>
      <c r="AG70" s="223" t="b">
        <v>1</v>
      </c>
      <c r="AH70" s="366" t="s">
        <v>49</v>
      </c>
      <c r="AI70" s="367"/>
      <c r="AJ70" s="317" t="str">
        <f>IF(B19="○", IF(COUNTIF('別紙様式2-2 個表_処遇'!T11:T110,"*加算Ⅰ*")+COUNTIF('別紙様式2-2 個表_処遇'!T11:T110,"*加算Ⅱ*"),IF(AND(AG70=TRUE, OR(AND(K72=TRUE,M74&lt;&gt;""), AND(K75=TRUE,M76&lt;&gt;""))),"○","×"),""),"")</f>
        <v>○</v>
      </c>
      <c r="AK70" s="394"/>
      <c r="AL70" s="953" t="s">
        <v>418</v>
      </c>
      <c r="AM70" s="1088"/>
      <c r="AN70" s="1088"/>
      <c r="AO70" s="1088"/>
      <c r="AP70" s="1088"/>
      <c r="AQ70" s="1088"/>
      <c r="AR70" s="1088"/>
      <c r="AS70" s="1088"/>
      <c r="AT70" s="1088"/>
      <c r="AU70" s="1088"/>
      <c r="AV70" s="1089"/>
      <c r="AW70" s="256"/>
    </row>
    <row r="71" spans="1:49" s="255" customFormat="1" ht="31.5" customHeight="1" thickBot="1">
      <c r="A71" s="916"/>
      <c r="B71" s="395" t="s">
        <v>42</v>
      </c>
      <c r="C71" s="1027" t="s">
        <v>156</v>
      </c>
      <c r="D71" s="1028"/>
      <c r="E71" s="1028"/>
      <c r="F71" s="1028"/>
      <c r="G71" s="1028"/>
      <c r="H71" s="1028"/>
      <c r="I71" s="1028"/>
      <c r="J71" s="1028"/>
      <c r="K71" s="1029"/>
      <c r="L71" s="1029"/>
      <c r="M71" s="1029"/>
      <c r="N71" s="1029"/>
      <c r="O71" s="1029"/>
      <c r="P71" s="1029"/>
      <c r="Q71" s="1029"/>
      <c r="R71" s="1029"/>
      <c r="S71" s="1029"/>
      <c r="T71" s="1029"/>
      <c r="U71" s="1029"/>
      <c r="V71" s="1029"/>
      <c r="W71" s="1029"/>
      <c r="X71" s="1029"/>
      <c r="Y71" s="1029"/>
      <c r="Z71" s="1029"/>
      <c r="AA71" s="1029"/>
      <c r="AB71" s="1029"/>
      <c r="AC71" s="1029"/>
      <c r="AD71" s="1029"/>
      <c r="AE71" s="1029"/>
      <c r="AF71" s="1029"/>
      <c r="AG71" s="1029"/>
      <c r="AH71" s="1029"/>
      <c r="AI71" s="1029"/>
      <c r="AJ71" s="1030"/>
      <c r="AK71" s="261"/>
      <c r="AL71" s="396"/>
      <c r="AM71" s="242"/>
      <c r="AN71" s="242"/>
      <c r="AO71" s="242"/>
      <c r="AP71" s="256"/>
      <c r="AQ71" s="256"/>
      <c r="AR71" s="256"/>
      <c r="AS71" s="256"/>
      <c r="AT71" s="256"/>
      <c r="AU71" s="256"/>
      <c r="AV71" s="256"/>
      <c r="AW71" s="256"/>
    </row>
    <row r="72" spans="1:49" s="255" customFormat="1" ht="12" customHeight="1">
      <c r="A72" s="917"/>
      <c r="B72" s="929"/>
      <c r="C72" s="922"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7"/>
      <c r="B73" s="930"/>
      <c r="C73" s="922"/>
      <c r="D73" s="800"/>
      <c r="E73" s="800"/>
      <c r="F73" s="800"/>
      <c r="G73" s="800"/>
      <c r="H73" s="800"/>
      <c r="I73" s="800"/>
      <c r="J73" s="800"/>
      <c r="K73" s="1081"/>
      <c r="L73" s="932"/>
      <c r="M73" s="1110"/>
      <c r="N73" s="1029"/>
      <c r="O73" s="1029"/>
      <c r="P73" s="1029"/>
      <c r="Q73" s="1029"/>
      <c r="R73" s="1029"/>
      <c r="S73" s="1029"/>
      <c r="T73" s="1029"/>
      <c r="U73" s="1029"/>
      <c r="V73" s="1029"/>
      <c r="W73" s="1029"/>
      <c r="X73" s="1029"/>
      <c r="Y73" s="1029"/>
      <c r="Z73" s="1029"/>
      <c r="AA73" s="1029"/>
      <c r="AB73" s="1029"/>
      <c r="AC73" s="1029"/>
      <c r="AD73" s="1029"/>
      <c r="AE73" s="1029"/>
      <c r="AF73" s="1029"/>
      <c r="AG73" s="1029"/>
      <c r="AH73" s="1029"/>
      <c r="AI73" s="1029"/>
      <c r="AJ73" s="1111"/>
      <c r="AK73" s="397"/>
      <c r="AL73" s="398"/>
      <c r="AM73" s="242"/>
      <c r="AN73" s="242"/>
      <c r="AO73" s="256"/>
      <c r="AP73" s="256"/>
      <c r="AQ73" s="256"/>
      <c r="AR73" s="256"/>
      <c r="AS73" s="256"/>
      <c r="AT73" s="256"/>
      <c r="AU73" s="256"/>
      <c r="AV73" s="256"/>
      <c r="AW73" s="256"/>
    </row>
    <row r="74" spans="1:49" s="255" customFormat="1" ht="33" customHeight="1">
      <c r="A74" s="917"/>
      <c r="B74" s="930"/>
      <c r="C74" s="922"/>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7"/>
      <c r="B75" s="930"/>
      <c r="C75" s="922"/>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8"/>
      <c r="B76" s="930"/>
      <c r="C76" s="922"/>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3" t="s">
        <v>419</v>
      </c>
      <c r="AM79" s="954"/>
      <c r="AN79" s="954"/>
      <c r="AO79" s="954"/>
      <c r="AP79" s="954"/>
      <c r="AQ79" s="954"/>
      <c r="AR79" s="954"/>
      <c r="AS79" s="954"/>
      <c r="AT79" s="954"/>
      <c r="AU79" s="954"/>
      <c r="AV79" s="955"/>
      <c r="AW79" s="256"/>
    </row>
    <row r="80" spans="1:49" s="255" customFormat="1" ht="28.5" customHeight="1" thickBot="1">
      <c r="A80" s="916"/>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7"/>
      <c r="B81" s="929"/>
      <c r="C81" s="919" t="s">
        <v>155</v>
      </c>
      <c r="D81" s="920"/>
      <c r="E81" s="920"/>
      <c r="F81" s="920"/>
      <c r="G81" s="920"/>
      <c r="H81" s="920"/>
      <c r="I81" s="920"/>
      <c r="J81" s="921"/>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7"/>
      <c r="B82" s="930"/>
      <c r="C82" s="922"/>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8"/>
      <c r="B83" s="1016"/>
      <c r="C83" s="923"/>
      <c r="D83" s="924"/>
      <c r="E83" s="924"/>
      <c r="F83" s="924"/>
      <c r="G83" s="924"/>
      <c r="H83" s="924"/>
      <c r="I83" s="924"/>
      <c r="J83" s="925"/>
      <c r="K83" s="226" t="b">
        <v>0</v>
      </c>
      <c r="L83" s="416" t="s">
        <v>148</v>
      </c>
      <c r="M83" s="879" t="s">
        <v>44</v>
      </c>
      <c r="N83" s="880"/>
      <c r="O83" s="880"/>
      <c r="P83" s="880"/>
      <c r="Q83" s="880"/>
      <c r="R83" s="880"/>
      <c r="S83" s="880"/>
      <c r="T83" s="880"/>
      <c r="U83" s="880"/>
      <c r="V83" s="880"/>
      <c r="W83" s="880"/>
      <c r="X83" s="880"/>
      <c r="Y83" s="880"/>
      <c r="Z83" s="880"/>
      <c r="AA83" s="880"/>
      <c r="AB83" s="880"/>
      <c r="AC83" s="880"/>
      <c r="AD83" s="880"/>
      <c r="AE83" s="880"/>
      <c r="AF83" s="880"/>
      <c r="AG83" s="880"/>
      <c r="AH83" s="880"/>
      <c r="AI83" s="880"/>
      <c r="AJ83" s="881"/>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82" t="s">
        <v>478</v>
      </c>
      <c r="B85" s="882"/>
      <c r="C85" s="882"/>
      <c r="D85" s="882"/>
      <c r="E85" s="882"/>
      <c r="F85" s="882"/>
      <c r="G85" s="882"/>
      <c r="H85" s="882"/>
      <c r="I85" s="882"/>
      <c r="J85" s="882"/>
      <c r="K85" s="882"/>
      <c r="L85" s="882"/>
      <c r="M85" s="882"/>
      <c r="N85" s="882"/>
      <c r="O85" s="882"/>
      <c r="P85" s="882"/>
      <c r="Q85" s="882"/>
      <c r="R85" s="882"/>
      <c r="S85" s="882"/>
      <c r="T85" s="882"/>
      <c r="U85" s="882"/>
      <c r="V85" s="882"/>
      <c r="W85" s="882"/>
      <c r="X85" s="882"/>
      <c r="Y85" s="882"/>
      <c r="Z85" s="882"/>
      <c r="AA85" s="882"/>
      <c r="AB85" s="882"/>
      <c r="AC85" s="882"/>
      <c r="AD85" s="882"/>
      <c r="AE85" s="882"/>
      <c r="AF85" s="882"/>
      <c r="AG85" s="882"/>
      <c r="AH85" s="882"/>
      <c r="AI85" s="882"/>
      <c r="AJ85" s="882"/>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7">
        <f>W38</f>
        <v>10800000</v>
      </c>
      <c r="T95" s="1018"/>
      <c r="U95" s="1018"/>
      <c r="V95" s="1018"/>
      <c r="W95" s="1018"/>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1000" t="b">
        <v>1</v>
      </c>
      <c r="T97" s="1001"/>
      <c r="U97" s="1001"/>
      <c r="V97" s="1001"/>
      <c r="W97" s="1001"/>
      <c r="X97" s="433"/>
      <c r="Y97" s="1001" t="b">
        <v>1</v>
      </c>
      <c r="Z97" s="1001"/>
      <c r="AA97" s="1001"/>
      <c r="AB97" s="1001"/>
      <c r="AC97" s="1001"/>
      <c r="AD97" s="434"/>
      <c r="AE97" s="1001" t="b">
        <v>1</v>
      </c>
      <c r="AF97" s="1001"/>
      <c r="AG97" s="1001"/>
      <c r="AH97" s="1001"/>
      <c r="AI97" s="1079"/>
      <c r="AJ97" s="317" t="str">
        <f>IF(M19="○", IF(OR(AND(NOT(S97),NOT(Y97),AE97),AND(NOT(S97),NOT(Y97),NOT(AE97))),"×","○"),"")</f>
        <v>○</v>
      </c>
      <c r="AK97" s="435"/>
      <c r="AL97" s="953" t="s">
        <v>333</v>
      </c>
      <c r="AM97" s="954"/>
      <c r="AN97" s="954"/>
      <c r="AO97" s="954"/>
      <c r="AP97" s="954"/>
      <c r="AQ97" s="954"/>
      <c r="AR97" s="954"/>
      <c r="AS97" s="954"/>
      <c r="AT97" s="954"/>
      <c r="AU97" s="954"/>
      <c r="AV97" s="955"/>
    </row>
    <row r="98" spans="1:54" ht="18.75" customHeight="1" thickBot="1">
      <c r="A98" s="436"/>
      <c r="B98" s="914" t="s">
        <v>429</v>
      </c>
      <c r="C98" s="915"/>
      <c r="D98" s="915"/>
      <c r="E98" s="915"/>
      <c r="F98" s="915"/>
      <c r="G98" s="915"/>
      <c r="H98" s="915"/>
      <c r="I98" s="915"/>
      <c r="J98" s="915"/>
      <c r="K98" s="915"/>
      <c r="L98" s="915"/>
      <c r="M98" s="915"/>
      <c r="N98" s="915"/>
      <c r="O98" s="915"/>
      <c r="P98" s="915"/>
      <c r="Q98" s="915"/>
      <c r="R98" s="915"/>
      <c r="S98" s="1164">
        <v>18</v>
      </c>
      <c r="T98" s="1006"/>
      <c r="U98" s="1006"/>
      <c r="V98" s="1006"/>
      <c r="W98" s="1006"/>
      <c r="X98" s="437" t="s">
        <v>216</v>
      </c>
      <c r="Y98" s="1006">
        <v>27</v>
      </c>
      <c r="Z98" s="1006"/>
      <c r="AA98" s="1006"/>
      <c r="AB98" s="1006"/>
      <c r="AC98" s="1006"/>
      <c r="AD98" s="438" t="s">
        <v>216</v>
      </c>
      <c r="AE98" s="1006">
        <v>9</v>
      </c>
      <c r="AF98" s="1006"/>
      <c r="AG98" s="1006"/>
      <c r="AH98" s="1006"/>
      <c r="AI98" s="1006"/>
      <c r="AJ98" s="439" t="s">
        <v>24</v>
      </c>
      <c r="AK98" s="1033"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3"/>
      <c r="AL99" s="953"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4" t="s">
        <v>296</v>
      </c>
      <c r="AL100" s="953"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4"/>
    </row>
    <row r="102" spans="1:54" ht="19.5" customHeight="1">
      <c r="A102" s="436"/>
      <c r="B102" s="1015" t="s">
        <v>298</v>
      </c>
      <c r="C102" s="949"/>
      <c r="D102" s="949"/>
      <c r="E102" s="949"/>
      <c r="F102" s="949"/>
      <c r="G102" s="949"/>
      <c r="H102" s="949"/>
      <c r="I102" s="949"/>
      <c r="J102" s="949"/>
      <c r="K102" s="949"/>
      <c r="L102" s="949"/>
      <c r="M102" s="949"/>
      <c r="N102" s="949"/>
      <c r="O102" s="949"/>
      <c r="P102" s="949"/>
      <c r="Q102" s="949"/>
      <c r="R102" s="949"/>
      <c r="S102" s="443" t="s">
        <v>125</v>
      </c>
      <c r="T102" s="1004">
        <f>S98*S101*Y115</f>
        <v>4320000</v>
      </c>
      <c r="U102" s="1004"/>
      <c r="V102" s="1004"/>
      <c r="W102" s="444" t="s">
        <v>139</v>
      </c>
      <c r="X102" s="445" t="s">
        <v>140</v>
      </c>
      <c r="Y102" s="446" t="s">
        <v>125</v>
      </c>
      <c r="Z102" s="1005">
        <f>Y98*Y101*Y115</f>
        <v>5400000.0000000009</v>
      </c>
      <c r="AA102" s="1005"/>
      <c r="AB102" s="1005"/>
      <c r="AC102" s="447" t="s">
        <v>139</v>
      </c>
      <c r="AD102" s="445" t="s">
        <v>140</v>
      </c>
      <c r="AE102" s="446" t="s">
        <v>125</v>
      </c>
      <c r="AF102" s="1005">
        <f>AE98*AE101*Y115</f>
        <v>1080000</v>
      </c>
      <c r="AG102" s="1005"/>
      <c r="AH102" s="1005"/>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7">
        <v>4200000</v>
      </c>
      <c r="Z104" s="1008"/>
      <c r="AA104" s="1008"/>
      <c r="AB104" s="1008"/>
      <c r="AC104" s="1008"/>
      <c r="AD104" s="451" t="s">
        <v>1</v>
      </c>
      <c r="AE104" s="452" t="s">
        <v>291</v>
      </c>
      <c r="AF104" s="453" t="str">
        <f>IF(M19="○", IF(Y104,IF(Y104&lt;=4400000,"○","☓"),""),"")</f>
        <v>○</v>
      </c>
      <c r="AG104" s="454" t="s">
        <v>328</v>
      </c>
      <c r="AH104" s="455"/>
      <c r="AI104" s="455"/>
      <c r="AJ104" s="455"/>
      <c r="AK104" s="261"/>
      <c r="AL104" s="953"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7">
        <v>2</v>
      </c>
      <c r="Z105" s="1008"/>
      <c r="AA105" s="1008"/>
      <c r="AB105" s="1008"/>
      <c r="AC105" s="1008"/>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952" t="s">
        <v>159</v>
      </c>
      <c r="E110" s="952"/>
      <c r="F110" s="952"/>
      <c r="G110" s="952"/>
      <c r="H110" s="952"/>
      <c r="I110" s="952"/>
      <c r="J110" s="952"/>
      <c r="K110" s="952"/>
      <c r="L110" s="952"/>
      <c r="M110" s="952"/>
      <c r="N110" s="952"/>
      <c r="O110" s="952"/>
      <c r="P110" s="952"/>
      <c r="Q110" s="952"/>
      <c r="R110" s="952"/>
      <c r="S110" s="952"/>
      <c r="T110" s="952"/>
      <c r="U110" s="952"/>
      <c r="V110" s="952"/>
      <c r="W110" s="952"/>
      <c r="X110" s="952"/>
      <c r="Y110" s="952"/>
      <c r="Z110" s="952"/>
      <c r="AA110" s="952"/>
      <c r="AB110" s="952"/>
      <c r="AC110" s="952"/>
      <c r="AD110" s="952"/>
      <c r="AE110" s="952"/>
      <c r="AF110" s="952"/>
      <c r="AG110" s="952"/>
      <c r="AH110" s="952"/>
      <c r="AI110" s="952"/>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3"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1">
        <v>5</v>
      </c>
      <c r="I115" s="1031"/>
      <c r="J115" s="322" t="s">
        <v>11</v>
      </c>
      <c r="K115" s="1031">
        <v>6</v>
      </c>
      <c r="L115" s="1031"/>
      <c r="M115" s="322" t="s">
        <v>12</v>
      </c>
      <c r="N115" s="323" t="s">
        <v>13</v>
      </c>
      <c r="O115" s="323"/>
      <c r="P115" s="322" t="s">
        <v>21</v>
      </c>
      <c r="Q115" s="322"/>
      <c r="R115" s="1031">
        <v>6</v>
      </c>
      <c r="S115" s="1031"/>
      <c r="T115" s="322" t="s">
        <v>11</v>
      </c>
      <c r="U115" s="1031">
        <v>5</v>
      </c>
      <c r="V115" s="1031"/>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5" t="s">
        <v>285</v>
      </c>
      <c r="B116" s="1036"/>
      <c r="C116" s="1036"/>
      <c r="D116" s="1036"/>
      <c r="E116" s="1009" t="s">
        <v>367</v>
      </c>
      <c r="F116" s="1010"/>
      <c r="G116" s="1010"/>
      <c r="H116" s="1010"/>
      <c r="I116" s="1010"/>
      <c r="J116" s="1010"/>
      <c r="K116" s="1010"/>
      <c r="L116" s="1010"/>
      <c r="M116" s="1010"/>
      <c r="N116" s="1010"/>
      <c r="O116" s="1010"/>
      <c r="P116" s="1010"/>
      <c r="Q116" s="1010"/>
      <c r="R116" s="1010"/>
      <c r="S116" s="1010"/>
      <c r="T116" s="1010"/>
      <c r="U116" s="1010"/>
      <c r="V116" s="1010"/>
      <c r="W116" s="1010"/>
      <c r="X116" s="1010"/>
      <c r="Y116" s="1010"/>
      <c r="Z116" s="1010"/>
      <c r="AA116" s="1010"/>
      <c r="AB116" s="1010"/>
      <c r="AC116" s="1011"/>
      <c r="AD116" s="1011"/>
      <c r="AE116" s="1011"/>
      <c r="AF116" s="1011"/>
      <c r="AG116" s="1011"/>
      <c r="AH116" s="1011"/>
      <c r="AI116" s="1011"/>
      <c r="AJ116" s="1012"/>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3"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6" t="s">
        <v>33</v>
      </c>
      <c r="G118" s="926"/>
      <c r="H118" s="926"/>
      <c r="I118" s="59" t="b">
        <v>1</v>
      </c>
      <c r="J118" s="926" t="s">
        <v>71</v>
      </c>
      <c r="K118" s="926"/>
      <c r="L118" s="926"/>
      <c r="M118" s="926"/>
      <c r="N118" s="926"/>
      <c r="O118" s="60" t="b">
        <v>0</v>
      </c>
      <c r="P118" s="786" t="s">
        <v>72</v>
      </c>
      <c r="Q118" s="786"/>
      <c r="R118" s="786"/>
      <c r="S118" s="786"/>
      <c r="T118" s="786"/>
      <c r="U118" s="786"/>
      <c r="V118" s="60" t="b">
        <v>0</v>
      </c>
      <c r="W118" s="926" t="s">
        <v>34</v>
      </c>
      <c r="X118" s="926"/>
      <c r="Y118" s="312"/>
      <c r="Z118" s="168" t="b">
        <v>0</v>
      </c>
      <c r="AA118" s="786" t="s">
        <v>29</v>
      </c>
      <c r="AB118" s="786"/>
      <c r="AC118" s="482" t="s">
        <v>30</v>
      </c>
      <c r="AD118" s="906"/>
      <c r="AE118" s="906"/>
      <c r="AF118" s="906"/>
      <c r="AG118" s="906"/>
      <c r="AH118" s="906"/>
      <c r="AI118" s="319" t="s">
        <v>31</v>
      </c>
      <c r="AJ118" s="483"/>
      <c r="AK118" s="261"/>
    </row>
    <row r="119" spans="1:52" ht="19.5" customHeight="1">
      <c r="A119" s="1035" t="s">
        <v>32</v>
      </c>
      <c r="B119" s="1036"/>
      <c r="C119" s="1036"/>
      <c r="D119" s="1036"/>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3"/>
      <c r="Y120" s="1043"/>
      <c r="Z120" s="1043"/>
      <c r="AA120" s="1043"/>
      <c r="AB120" s="1043"/>
      <c r="AC120" s="1043"/>
      <c r="AD120" s="1043"/>
      <c r="AE120" s="1043"/>
      <c r="AF120" s="1043"/>
      <c r="AG120" s="1043"/>
      <c r="AH120" s="1043"/>
      <c r="AI120" s="1043"/>
      <c r="AJ120" s="485" t="s">
        <v>31</v>
      </c>
      <c r="AK120" s="261"/>
      <c r="AL120" s="256"/>
      <c r="AU120" s="271"/>
    </row>
    <row r="121" spans="1:52" ht="24.75" customHeight="1">
      <c r="A121" s="1168"/>
      <c r="B121" s="1169"/>
      <c r="C121" s="1169"/>
      <c r="D121" s="1169"/>
      <c r="E121" s="889" t="s">
        <v>380</v>
      </c>
      <c r="F121" s="890"/>
      <c r="G121" s="890"/>
      <c r="H121" s="890"/>
      <c r="I121" s="890"/>
      <c r="J121" s="890"/>
      <c r="K121" s="890"/>
      <c r="L121" s="890"/>
      <c r="M121" s="890"/>
      <c r="N121" s="890"/>
      <c r="O121" s="890"/>
      <c r="P121" s="890"/>
      <c r="Q121" s="890"/>
      <c r="R121" s="890"/>
      <c r="S121" s="890"/>
      <c r="T121" s="890"/>
      <c r="U121" s="890"/>
      <c r="V121" s="890"/>
      <c r="W121" s="890"/>
      <c r="X121" s="890"/>
      <c r="Y121" s="890"/>
      <c r="Z121" s="890"/>
      <c r="AA121" s="890"/>
      <c r="AB121" s="890"/>
      <c r="AC121" s="890"/>
      <c r="AD121" s="890"/>
      <c r="AE121" s="890"/>
      <c r="AF121" s="890"/>
      <c r="AG121" s="890"/>
      <c r="AH121" s="890"/>
      <c r="AI121" s="890"/>
      <c r="AJ121" s="891"/>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3" t="s">
        <v>334</v>
      </c>
      <c r="AM126" s="1088"/>
      <c r="AN126" s="1088"/>
      <c r="AO126" s="1088"/>
      <c r="AP126" s="1088"/>
      <c r="AQ126" s="1088"/>
      <c r="AR126" s="1088"/>
      <c r="AS126" s="1088"/>
      <c r="AT126" s="1088"/>
      <c r="AU126" s="1088"/>
      <c r="AV126" s="1089"/>
      <c r="AW126" s="491"/>
    </row>
    <row r="127" spans="1:52" s="492" customFormat="1" ht="18.75" customHeight="1">
      <c r="A127" s="1035" t="s">
        <v>25</v>
      </c>
      <c r="B127" s="1036"/>
      <c r="C127" s="1036"/>
      <c r="D127" s="1037"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8"/>
      <c r="B128" s="1039"/>
      <c r="C128" s="1039"/>
      <c r="D128" s="1040" t="b">
        <v>0</v>
      </c>
      <c r="E128" s="228" t="b">
        <v>0</v>
      </c>
      <c r="F128" s="924" t="s">
        <v>55</v>
      </c>
      <c r="G128" s="924"/>
      <c r="H128" s="924"/>
      <c r="I128" s="924"/>
      <c r="J128" s="924"/>
      <c r="K128" s="924"/>
      <c r="L128" s="924"/>
      <c r="M128" s="924"/>
      <c r="N128" s="924"/>
      <c r="O128" s="924"/>
      <c r="P128" s="924"/>
      <c r="Q128" s="924"/>
      <c r="R128" s="924"/>
      <c r="S128" s="924"/>
      <c r="T128" s="924"/>
      <c r="U128" s="924"/>
      <c r="V128" s="924"/>
      <c r="W128" s="924"/>
      <c r="X128" s="924"/>
      <c r="Y128" s="924"/>
      <c r="Z128" s="924"/>
      <c r="AA128" s="924"/>
      <c r="AB128" s="924"/>
      <c r="AC128" s="924"/>
      <c r="AD128" s="924"/>
      <c r="AE128" s="924"/>
      <c r="AF128" s="924"/>
      <c r="AG128" s="924"/>
      <c r="AH128" s="924"/>
      <c r="AI128" s="924"/>
      <c r="AJ128" s="925"/>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9.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3">
        <f>S139+S142</f>
        <v>8640000</v>
      </c>
      <c r="T137" s="1014"/>
      <c r="U137" s="1014"/>
      <c r="V137" s="1014"/>
      <c r="W137" s="1014"/>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83" t="s">
        <v>286</v>
      </c>
      <c r="B139" s="884"/>
      <c r="C139" s="335" t="s">
        <v>288</v>
      </c>
      <c r="D139" s="335"/>
      <c r="E139" s="335"/>
      <c r="F139" s="335"/>
      <c r="G139" s="335"/>
      <c r="H139" s="335"/>
      <c r="I139" s="335"/>
      <c r="J139" s="335"/>
      <c r="K139" s="335"/>
      <c r="L139" s="335"/>
      <c r="M139" s="335"/>
      <c r="N139" s="335"/>
      <c r="O139" s="335"/>
      <c r="P139" s="335"/>
      <c r="Q139" s="335"/>
      <c r="R139" s="335"/>
      <c r="S139" s="1052">
        <v>7560000</v>
      </c>
      <c r="T139" s="1053"/>
      <c r="U139" s="1053"/>
      <c r="V139" s="1053"/>
      <c r="W139" s="1054"/>
      <c r="X139" s="316" t="s">
        <v>1</v>
      </c>
      <c r="Y139" s="508"/>
      <c r="Z139" s="504"/>
      <c r="AA139" s="509"/>
      <c r="AB139" s="510"/>
      <c r="AC139" s="510"/>
      <c r="AD139" s="511"/>
      <c r="AE139" s="1056" t="s">
        <v>291</v>
      </c>
      <c r="AF139" s="349"/>
      <c r="AH139" s="349"/>
      <c r="AJ139" s="349"/>
      <c r="AK139" s="349"/>
    </row>
    <row r="140" spans="1:73" ht="19.5" customHeight="1" thickBot="1">
      <c r="A140" s="885"/>
      <c r="B140" s="886"/>
      <c r="C140" s="512"/>
      <c r="D140" s="1058" t="s">
        <v>473</v>
      </c>
      <c r="E140" s="1058"/>
      <c r="F140" s="1058"/>
      <c r="G140" s="1058"/>
      <c r="H140" s="1058"/>
      <c r="I140" s="1058"/>
      <c r="J140" s="1058"/>
      <c r="K140" s="1058"/>
      <c r="L140" s="1058"/>
      <c r="M140" s="1058"/>
      <c r="N140" s="1058"/>
      <c r="O140" s="1058"/>
      <c r="P140" s="1058"/>
      <c r="Q140" s="1058"/>
      <c r="R140" s="1058"/>
      <c r="S140" s="1047">
        <v>5320000</v>
      </c>
      <c r="T140" s="1048"/>
      <c r="U140" s="1048"/>
      <c r="V140" s="1048"/>
      <c r="W140" s="1049"/>
      <c r="X140" s="513" t="s">
        <v>1</v>
      </c>
      <c r="Y140" s="514" t="s">
        <v>30</v>
      </c>
      <c r="Z140" s="1066">
        <f>IFERROR(S140/S139*100,0)</f>
        <v>70.370370370370367</v>
      </c>
      <c r="AA140" s="1067"/>
      <c r="AB140" s="1068"/>
      <c r="AC140" s="515" t="s">
        <v>31</v>
      </c>
      <c r="AD140" s="516" t="s">
        <v>212</v>
      </c>
      <c r="AE140" s="1056"/>
      <c r="AF140" s="317" t="str">
        <f>IF(X19="○", IF(Z140=0,"",IF(Z140&gt;=200/3,"○","×")), "")</f>
        <v>○</v>
      </c>
      <c r="AG140" s="1055" t="s">
        <v>300</v>
      </c>
      <c r="AH140" s="349"/>
      <c r="AI140" s="349"/>
      <c r="AJ140" s="349"/>
      <c r="AK140" s="349"/>
      <c r="AL140" s="953" t="s">
        <v>434</v>
      </c>
      <c r="AM140" s="954"/>
      <c r="AN140" s="954"/>
      <c r="AO140" s="954"/>
      <c r="AP140" s="954"/>
      <c r="AQ140" s="954"/>
      <c r="AR140" s="954"/>
      <c r="AS140" s="954"/>
      <c r="AT140" s="954"/>
      <c r="AU140" s="954"/>
      <c r="AV140" s="955"/>
    </row>
    <row r="141" spans="1:73" ht="19.5" customHeight="1" thickBot="1">
      <c r="A141" s="887"/>
      <c r="B141" s="888"/>
      <c r="C141" s="517"/>
      <c r="D141" s="1059"/>
      <c r="E141" s="1059"/>
      <c r="F141" s="1059"/>
      <c r="G141" s="1059"/>
      <c r="H141" s="1059"/>
      <c r="I141" s="1059"/>
      <c r="J141" s="1059"/>
      <c r="K141" s="1059"/>
      <c r="L141" s="1059"/>
      <c r="M141" s="1059"/>
      <c r="N141" s="1059"/>
      <c r="O141" s="1059"/>
      <c r="P141" s="1059"/>
      <c r="Q141" s="1059"/>
      <c r="R141" s="1059"/>
      <c r="S141" s="518" t="s">
        <v>30</v>
      </c>
      <c r="T141" s="1051">
        <f>S140/Y148</f>
        <v>443333.33333333331</v>
      </c>
      <c r="U141" s="1051"/>
      <c r="V141" s="1051"/>
      <c r="W141" s="519" t="s">
        <v>1</v>
      </c>
      <c r="X141" s="520" t="s">
        <v>31</v>
      </c>
      <c r="Y141" s="521"/>
      <c r="Z141" s="522"/>
      <c r="AA141" s="523"/>
      <c r="AB141" s="1050"/>
      <c r="AC141" s="1050"/>
      <c r="AD141" s="524"/>
      <c r="AE141" s="1056"/>
      <c r="AF141" s="525"/>
      <c r="AG141" s="1055"/>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4"/>
      <c r="C142" s="527" t="s">
        <v>289</v>
      </c>
      <c r="D142" s="370"/>
      <c r="E142" s="370"/>
      <c r="F142" s="370"/>
      <c r="G142" s="370"/>
      <c r="H142" s="370"/>
      <c r="I142" s="370"/>
      <c r="J142" s="370"/>
      <c r="K142" s="370"/>
      <c r="L142" s="370"/>
      <c r="M142" s="370"/>
      <c r="N142" s="370"/>
      <c r="O142" s="370"/>
      <c r="P142" s="370"/>
      <c r="Q142" s="370"/>
      <c r="R142" s="370"/>
      <c r="S142" s="1052">
        <v>1080000</v>
      </c>
      <c r="T142" s="1053"/>
      <c r="U142" s="1053"/>
      <c r="V142" s="1053"/>
      <c r="W142" s="1054"/>
      <c r="X142" s="528" t="s">
        <v>1</v>
      </c>
      <c r="Y142" s="508"/>
      <c r="Z142" s="504"/>
      <c r="AA142" s="529"/>
      <c r="AB142" s="530"/>
      <c r="AC142" s="530"/>
      <c r="AD142" s="511"/>
      <c r="AE142" s="1056" t="s">
        <v>291</v>
      </c>
      <c r="AF142" s="253"/>
      <c r="AG142" s="1055"/>
      <c r="AH142" s="349"/>
      <c r="AI142" s="349"/>
      <c r="AJ142" s="349"/>
      <c r="AK142" s="349"/>
    </row>
    <row r="143" spans="1:73" ht="19.5" customHeight="1" thickBot="1">
      <c r="A143" s="885"/>
      <c r="B143" s="886"/>
      <c r="C143" s="512"/>
      <c r="D143" s="1058" t="s">
        <v>473</v>
      </c>
      <c r="E143" s="1058"/>
      <c r="F143" s="1058"/>
      <c r="G143" s="1058"/>
      <c r="H143" s="1058"/>
      <c r="I143" s="1058"/>
      <c r="J143" s="1058"/>
      <c r="K143" s="1058"/>
      <c r="L143" s="1058"/>
      <c r="M143" s="1058"/>
      <c r="N143" s="1058"/>
      <c r="O143" s="1058"/>
      <c r="P143" s="1058"/>
      <c r="Q143" s="1058"/>
      <c r="R143" s="1058"/>
      <c r="S143" s="1047">
        <v>740000</v>
      </c>
      <c r="T143" s="1048"/>
      <c r="U143" s="1048"/>
      <c r="V143" s="1048"/>
      <c r="W143" s="1049"/>
      <c r="X143" s="531" t="s">
        <v>1</v>
      </c>
      <c r="Y143" s="532" t="s">
        <v>30</v>
      </c>
      <c r="Z143" s="1060">
        <f>IFERROR(S143/S142*100,0)</f>
        <v>68.518518518518519</v>
      </c>
      <c r="AA143" s="1061"/>
      <c r="AB143" s="1062"/>
      <c r="AC143" s="533" t="s">
        <v>31</v>
      </c>
      <c r="AD143" s="516" t="s">
        <v>212</v>
      </c>
      <c r="AE143" s="1056"/>
      <c r="AF143" s="317" t="str">
        <f>IF(X19="○", IF(Z143=0,"",IF(Z143&gt;=200/3,"○","×")),"")</f>
        <v>○</v>
      </c>
      <c r="AG143" s="1055"/>
      <c r="AH143" s="349"/>
      <c r="AI143" s="349"/>
      <c r="AJ143" s="349"/>
      <c r="AK143" s="349"/>
      <c r="AL143" s="953" t="s">
        <v>435</v>
      </c>
      <c r="AM143" s="954"/>
      <c r="AN143" s="954"/>
      <c r="AO143" s="954"/>
      <c r="AP143" s="954"/>
      <c r="AQ143" s="954"/>
      <c r="AR143" s="954"/>
      <c r="AS143" s="954"/>
      <c r="AT143" s="954"/>
      <c r="AU143" s="954"/>
      <c r="AV143" s="955"/>
    </row>
    <row r="144" spans="1:73" ht="18.75" customHeight="1">
      <c r="A144" s="887"/>
      <c r="B144" s="888"/>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50"/>
      <c r="AC144" s="1050"/>
      <c r="AD144" s="524"/>
      <c r="AE144" s="1056"/>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6">
        <v>5</v>
      </c>
      <c r="I148" s="1046"/>
      <c r="J148" s="322" t="s">
        <v>11</v>
      </c>
      <c r="K148" s="1046">
        <v>6</v>
      </c>
      <c r="L148" s="1046"/>
      <c r="M148" s="322" t="s">
        <v>12</v>
      </c>
      <c r="N148" s="323" t="s">
        <v>13</v>
      </c>
      <c r="O148" s="323"/>
      <c r="P148" s="322" t="s">
        <v>21</v>
      </c>
      <c r="Q148" s="322"/>
      <c r="R148" s="1046">
        <v>6</v>
      </c>
      <c r="S148" s="1046"/>
      <c r="T148" s="322" t="s">
        <v>11</v>
      </c>
      <c r="U148" s="1046">
        <v>5</v>
      </c>
      <c r="V148" s="1046"/>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5" t="s">
        <v>35</v>
      </c>
      <c r="B149" s="1036"/>
      <c r="C149" s="1036"/>
      <c r="D149" s="1037"/>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5"/>
      <c r="AG150" s="1045"/>
      <c r="AH150" s="1045"/>
      <c r="AI150" s="1045"/>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5" t="s">
        <v>32</v>
      </c>
      <c r="B151" s="1036"/>
      <c r="C151" s="1036"/>
      <c r="D151" s="1036"/>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4">
        <v>4</v>
      </c>
      <c r="O156" s="1044"/>
      <c r="P156" s="344" t="s">
        <v>4</v>
      </c>
      <c r="Q156" s="1044">
        <v>10</v>
      </c>
      <c r="R156" s="1044"/>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2" t="s">
        <v>175</v>
      </c>
      <c r="G169" s="1042"/>
      <c r="H169" s="1042"/>
      <c r="I169" s="1042"/>
      <c r="J169" s="1042"/>
      <c r="K169" s="1042"/>
      <c r="L169" s="1042"/>
      <c r="M169" s="1042"/>
      <c r="N169" s="1042"/>
      <c r="O169" s="1042"/>
      <c r="P169" s="1042"/>
      <c r="Q169" s="1042"/>
      <c r="R169" s="1042"/>
      <c r="S169" s="1042"/>
      <c r="T169" s="1042"/>
      <c r="U169" s="1042"/>
      <c r="V169" s="1042"/>
      <c r="W169" s="1042"/>
      <c r="X169" s="1042"/>
      <c r="Y169" s="1042"/>
      <c r="Z169" s="1042"/>
      <c r="AA169" s="1042"/>
      <c r="AB169" s="1042"/>
      <c r="AC169" s="1042"/>
      <c r="AD169" s="1042"/>
      <c r="AE169" s="1042"/>
      <c r="AF169" s="1042"/>
      <c r="AG169" s="1042"/>
      <c r="AH169" s="1042"/>
      <c r="AI169" s="1042"/>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2" t="s">
        <v>179</v>
      </c>
      <c r="G173" s="1042"/>
      <c r="H173" s="1042"/>
      <c r="I173" s="1042"/>
      <c r="J173" s="1042"/>
      <c r="K173" s="1042"/>
      <c r="L173" s="1042"/>
      <c r="M173" s="1042"/>
      <c r="N173" s="1042"/>
      <c r="O173" s="1042"/>
      <c r="P173" s="1042"/>
      <c r="Q173" s="1042"/>
      <c r="R173" s="1042"/>
      <c r="S173" s="1042"/>
      <c r="T173" s="1042"/>
      <c r="U173" s="1042"/>
      <c r="V173" s="1042"/>
      <c r="W173" s="1042"/>
      <c r="X173" s="1042"/>
      <c r="Y173" s="1042"/>
      <c r="Z173" s="1042"/>
      <c r="AA173" s="1042"/>
      <c r="AB173" s="1042"/>
      <c r="AC173" s="1042"/>
      <c r="AD173" s="1042"/>
      <c r="AE173" s="1042"/>
      <c r="AF173" s="1042"/>
      <c r="AG173" s="1042"/>
      <c r="AH173" s="1042"/>
      <c r="AI173" s="1042"/>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1" t="s">
        <v>183</v>
      </c>
      <c r="G177" s="1041"/>
      <c r="H177" s="1041"/>
      <c r="I177" s="1041"/>
      <c r="J177" s="1041"/>
      <c r="K177" s="1041"/>
      <c r="L177" s="1041"/>
      <c r="M177" s="1041"/>
      <c r="N177" s="1041"/>
      <c r="O177" s="1041"/>
      <c r="P177" s="1041"/>
      <c r="Q177" s="1041"/>
      <c r="R177" s="1041"/>
      <c r="S177" s="1041"/>
      <c r="T177" s="1041"/>
      <c r="U177" s="1041"/>
      <c r="V177" s="1041"/>
      <c r="W177" s="1041"/>
      <c r="X177" s="1041"/>
      <c r="Y177" s="1041"/>
      <c r="Z177" s="1041"/>
      <c r="AA177" s="1041"/>
      <c r="AB177" s="1041"/>
      <c r="AC177" s="1041"/>
      <c r="AD177" s="1041"/>
      <c r="AE177" s="1041"/>
      <c r="AF177" s="1041"/>
      <c r="AG177" s="1041"/>
      <c r="AH177" s="1041"/>
      <c r="AI177" s="1041"/>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1" t="s">
        <v>186</v>
      </c>
      <c r="G181" s="1041"/>
      <c r="H181" s="1041"/>
      <c r="I181" s="1041"/>
      <c r="J181" s="1041"/>
      <c r="K181" s="1041"/>
      <c r="L181" s="1041"/>
      <c r="M181" s="1041"/>
      <c r="N181" s="1041"/>
      <c r="O181" s="1041"/>
      <c r="P181" s="1041"/>
      <c r="Q181" s="1041"/>
      <c r="R181" s="1041"/>
      <c r="S181" s="1041"/>
      <c r="T181" s="1041"/>
      <c r="U181" s="1041"/>
      <c r="V181" s="1041"/>
      <c r="W181" s="1041"/>
      <c r="X181" s="1041"/>
      <c r="Y181" s="1041"/>
      <c r="Z181" s="1041"/>
      <c r="AA181" s="1041"/>
      <c r="AB181" s="1041"/>
      <c r="AC181" s="1041"/>
      <c r="AD181" s="1041"/>
      <c r="AE181" s="1041"/>
      <c r="AF181" s="1041"/>
      <c r="AG181" s="1041"/>
      <c r="AH181" s="1041"/>
      <c r="AI181" s="1041"/>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1" t="s">
        <v>190</v>
      </c>
      <c r="G185" s="1041"/>
      <c r="H185" s="1041"/>
      <c r="I185" s="1041"/>
      <c r="J185" s="1041"/>
      <c r="K185" s="1041"/>
      <c r="L185" s="1041"/>
      <c r="M185" s="1041"/>
      <c r="N185" s="1041"/>
      <c r="O185" s="1041"/>
      <c r="P185" s="1041"/>
      <c r="Q185" s="1041"/>
      <c r="R185" s="1041"/>
      <c r="S185" s="1041"/>
      <c r="T185" s="1041"/>
      <c r="U185" s="1041"/>
      <c r="V185" s="1041"/>
      <c r="W185" s="1041"/>
      <c r="X185" s="1041"/>
      <c r="Y185" s="1041"/>
      <c r="Z185" s="1041"/>
      <c r="AA185" s="1041"/>
      <c r="AB185" s="1041"/>
      <c r="AC185" s="1041"/>
      <c r="AD185" s="1041"/>
      <c r="AE185" s="1041"/>
      <c r="AF185" s="1041"/>
      <c r="AG185" s="1041"/>
      <c r="AH185" s="1041"/>
      <c r="AI185" s="1041"/>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3.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68" t="s">
        <v>54</v>
      </c>
      <c r="Z196" s="869"/>
      <c r="AA196" s="869"/>
      <c r="AB196" s="869"/>
      <c r="AC196" s="869"/>
      <c r="AD196" s="869"/>
      <c r="AE196" s="869"/>
      <c r="AF196" s="869"/>
      <c r="AG196" s="869"/>
      <c r="AH196" s="869"/>
      <c r="AI196" s="869"/>
      <c r="AJ196" s="870"/>
      <c r="AK196" s="241"/>
      <c r="AL196" s="1125"/>
      <c r="AM196" s="1126"/>
      <c r="AN196" s="1126"/>
      <c r="AO196" s="1126"/>
      <c r="AP196" s="1126"/>
      <c r="AQ196" s="1126"/>
      <c r="AR196" s="1126"/>
      <c r="AS196" s="1126"/>
      <c r="AT196" s="1126"/>
      <c r="AU196" s="1126"/>
      <c r="AV196" s="1127"/>
      <c r="AW196" s="256"/>
    </row>
    <row r="197" spans="1:49" s="255" customFormat="1" ht="13.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68" t="s">
        <v>141</v>
      </c>
      <c r="Z197" s="869"/>
      <c r="AA197" s="869"/>
      <c r="AB197" s="869"/>
      <c r="AC197" s="869"/>
      <c r="AD197" s="869"/>
      <c r="AE197" s="869"/>
      <c r="AF197" s="869"/>
      <c r="AG197" s="869"/>
      <c r="AH197" s="869"/>
      <c r="AI197" s="869"/>
      <c r="AJ197" s="870"/>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868" t="s">
        <v>157</v>
      </c>
      <c r="Z198" s="869"/>
      <c r="AA198" s="869"/>
      <c r="AB198" s="869"/>
      <c r="AC198" s="869"/>
      <c r="AD198" s="869"/>
      <c r="AE198" s="869"/>
      <c r="AF198" s="869"/>
      <c r="AG198" s="869"/>
      <c r="AH198" s="869"/>
      <c r="AI198" s="869"/>
      <c r="AJ198" s="870"/>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868" t="s">
        <v>112</v>
      </c>
      <c r="Z199" s="869"/>
      <c r="AA199" s="869"/>
      <c r="AB199" s="869"/>
      <c r="AC199" s="869"/>
      <c r="AD199" s="869"/>
      <c r="AE199" s="869"/>
      <c r="AF199" s="869"/>
      <c r="AG199" s="869"/>
      <c r="AH199" s="869"/>
      <c r="AI199" s="869"/>
      <c r="AJ199" s="870"/>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871" t="s">
        <v>73</v>
      </c>
      <c r="O210" s="871"/>
      <c r="P210" s="871"/>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126</xdr:row>
                    <xdr:rowOff>50800</xdr:rowOff>
                  </from>
                  <to>
                    <xdr:col>5</xdr:col>
                    <xdr:colOff>19050</xdr:colOff>
                    <xdr:row>126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127</xdr:row>
                    <xdr:rowOff>38100</xdr:rowOff>
                  </from>
                  <to>
                    <xdr:col>5</xdr:col>
                    <xdr:colOff>19050</xdr:colOff>
                    <xdr:row>127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128</xdr:row>
                    <xdr:rowOff>190500</xdr:rowOff>
                  </from>
                  <to>
                    <xdr:col>5</xdr:col>
                    <xdr:colOff>38100</xdr:colOff>
                    <xdr:row>130</xdr:row>
                    <xdr:rowOff>12700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241300</xdr:rowOff>
                  </from>
                  <to>
                    <xdr:col>5</xdr:col>
                    <xdr:colOff>31750</xdr:colOff>
                    <xdr:row>56</xdr:row>
                    <xdr:rowOff>222250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31750</xdr:colOff>
                    <xdr:row>54</xdr:row>
                    <xdr:rowOff>355600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31750</xdr:colOff>
                    <xdr:row>54</xdr:row>
                    <xdr:rowOff>355600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31750</xdr:colOff>
                    <xdr:row>54</xdr:row>
                    <xdr:rowOff>355600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31750</xdr:colOff>
                    <xdr:row>54</xdr:row>
                    <xdr:rowOff>355600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12700</xdr:rowOff>
                  </from>
                  <to>
                    <xdr:col>26</xdr:col>
                    <xdr:colOff>50800</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184150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165100</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184150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184150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222250</xdr:rowOff>
                  </from>
                  <to>
                    <xdr:col>5</xdr:col>
                    <xdr:colOff>31750</xdr:colOff>
                    <xdr:row>120</xdr:row>
                    <xdr:rowOff>12700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31750</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31750</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184150</xdr:colOff>
                    <xdr:row>117</xdr:row>
                    <xdr:rowOff>0</xdr:rowOff>
                  </from>
                  <to>
                    <xdr:col>22</xdr:col>
                    <xdr:colOff>38100</xdr:colOff>
                    <xdr:row>117</xdr:row>
                    <xdr:rowOff>355600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184150</xdr:colOff>
                    <xdr:row>117</xdr:row>
                    <xdr:rowOff>0</xdr:rowOff>
                  </from>
                  <to>
                    <xdr:col>26</xdr:col>
                    <xdr:colOff>38100</xdr:colOff>
                    <xdr:row>117</xdr:row>
                    <xdr:rowOff>355600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184150</xdr:colOff>
                    <xdr:row>118</xdr:row>
                    <xdr:rowOff>222250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241300</xdr:rowOff>
                  </from>
                  <to>
                    <xdr:col>19</xdr:col>
                    <xdr:colOff>31750</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31750</xdr:colOff>
                    <xdr:row>124</xdr:row>
                    <xdr:rowOff>31750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203200</xdr:rowOff>
                  </from>
                  <to>
                    <xdr:col>25</xdr:col>
                    <xdr:colOff>31750</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203200</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184150</xdr:colOff>
                    <xdr:row>80</xdr:row>
                    <xdr:rowOff>12700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184150</xdr:colOff>
                    <xdr:row>81</xdr:row>
                    <xdr:rowOff>107950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184150</xdr:colOff>
                    <xdr:row>82</xdr:row>
                    <xdr:rowOff>69850</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184150</xdr:colOff>
                    <xdr:row>72</xdr:row>
                    <xdr:rowOff>88900</xdr:rowOff>
                  </from>
                  <to>
                    <xdr:col>11</xdr:col>
                    <xdr:colOff>12700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184150</xdr:rowOff>
                  </from>
                  <to>
                    <xdr:col>11</xdr:col>
                    <xdr:colOff>0</xdr:colOff>
                    <xdr:row>75</xdr:row>
                    <xdr:rowOff>260350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165100</xdr:colOff>
                    <xdr:row>78</xdr:row>
                    <xdr:rowOff>19050</xdr:rowOff>
                  </from>
                  <to>
                    <xdr:col>33</xdr:col>
                    <xdr:colOff>0</xdr:colOff>
                    <xdr:row>78</xdr:row>
                    <xdr:rowOff>260350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165100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31750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146050</xdr:rowOff>
                  </from>
                  <to>
                    <xdr:col>1</xdr:col>
                    <xdr:colOff>38100</xdr:colOff>
                    <xdr:row>197</xdr:row>
                    <xdr:rowOff>12700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31750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50800</xdr:rowOff>
                  </from>
                  <to>
                    <xdr:col>1</xdr:col>
                    <xdr:colOff>38100</xdr:colOff>
                    <xdr:row>197</xdr:row>
                    <xdr:rowOff>279400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12700</xdr:rowOff>
                  </from>
                  <to>
                    <xdr:col>4</xdr:col>
                    <xdr:colOff>184150</xdr:colOff>
                    <xdr:row>165</xdr:row>
                    <xdr:rowOff>12700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184150</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184150</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184150</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69850</xdr:rowOff>
                  </from>
                  <to>
                    <xdr:col>4</xdr:col>
                    <xdr:colOff>184150</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184150</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184150</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184150</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184150</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50800</xdr:rowOff>
                  </from>
                  <to>
                    <xdr:col>4</xdr:col>
                    <xdr:colOff>184150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184150</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184150</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50800</xdr:rowOff>
                  </from>
                  <to>
                    <xdr:col>4</xdr:col>
                    <xdr:colOff>184150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260350</xdr:rowOff>
                  </from>
                  <to>
                    <xdr:col>4</xdr:col>
                    <xdr:colOff>184150</xdr:colOff>
                    <xdr:row>178</xdr:row>
                    <xdr:rowOff>12700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165100</xdr:rowOff>
                  </from>
                  <to>
                    <xdr:col>4</xdr:col>
                    <xdr:colOff>184150</xdr:colOff>
                    <xdr:row>179</xdr:row>
                    <xdr:rowOff>12700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165100</xdr:rowOff>
                  </from>
                  <to>
                    <xdr:col>4</xdr:col>
                    <xdr:colOff>184150</xdr:colOff>
                    <xdr:row>180</xdr:row>
                    <xdr:rowOff>12700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184150</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50800</xdr:rowOff>
                  </from>
                  <to>
                    <xdr:col>4</xdr:col>
                    <xdr:colOff>184150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260350</xdr:rowOff>
                  </from>
                  <to>
                    <xdr:col>4</xdr:col>
                    <xdr:colOff>184150</xdr:colOff>
                    <xdr:row>183</xdr:row>
                    <xdr:rowOff>12700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165100</xdr:rowOff>
                  </from>
                  <to>
                    <xdr:col>4</xdr:col>
                    <xdr:colOff>184150</xdr:colOff>
                    <xdr:row>184</xdr:row>
                    <xdr:rowOff>12700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184150</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165100</xdr:rowOff>
                  </from>
                  <to>
                    <xdr:col>4</xdr:col>
                    <xdr:colOff>184150</xdr:colOff>
                    <xdr:row>188</xdr:row>
                    <xdr:rowOff>12700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184150</xdr:colOff>
                    <xdr:row>151</xdr:row>
                    <xdr:rowOff>0</xdr:rowOff>
                  </from>
                  <to>
                    <xdr:col>19</xdr:col>
                    <xdr:colOff>38100</xdr:colOff>
                    <xdr:row>151</xdr:row>
                    <xdr:rowOff>222250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31750</xdr:colOff>
                    <xdr:row>151</xdr:row>
                    <xdr:rowOff>222250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222250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298450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69850</xdr:rowOff>
                  </from>
                  <to>
                    <xdr:col>14</xdr:col>
                    <xdr:colOff>57150</xdr:colOff>
                    <xdr:row>148</xdr:row>
                    <xdr:rowOff>298450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69850</xdr:rowOff>
                  </from>
                  <to>
                    <xdr:col>22</xdr:col>
                    <xdr:colOff>57150</xdr:colOff>
                    <xdr:row>148</xdr:row>
                    <xdr:rowOff>298450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69850</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12700</xdr:colOff>
                    <xdr:row>149</xdr:row>
                    <xdr:rowOff>69850</xdr:rowOff>
                  </from>
                  <to>
                    <xdr:col>22</xdr:col>
                    <xdr:colOff>69850</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279400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184150</xdr:colOff>
                    <xdr:row>154</xdr:row>
                    <xdr:rowOff>190500</xdr:rowOff>
                  </from>
                  <to>
                    <xdr:col>21</xdr:col>
                    <xdr:colOff>38100</xdr:colOff>
                    <xdr:row>156</xdr:row>
                    <xdr:rowOff>31750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31750</xdr:colOff>
                    <xdr:row>156</xdr:row>
                    <xdr:rowOff>31750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31750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88900</xdr:colOff>
                    <xdr:row>47</xdr:row>
                    <xdr:rowOff>31750</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31750</xdr:colOff>
                    <xdr:row>109</xdr:row>
                    <xdr:rowOff>50800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50800</xdr:rowOff>
                  </from>
                  <to>
                    <xdr:col>3</xdr:col>
                    <xdr:colOff>31750</xdr:colOff>
                    <xdr:row>109</xdr:row>
                    <xdr:rowOff>298450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317500</xdr:rowOff>
                  </from>
                  <to>
                    <xdr:col>3</xdr:col>
                    <xdr:colOff>31750</xdr:colOff>
                    <xdr:row>111</xdr:row>
                    <xdr:rowOff>12700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31750</xdr:colOff>
                    <xdr:row>108</xdr:row>
                    <xdr:rowOff>50800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279400</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heetViews>
  <sheetFormatPr defaultColWidth="2.453125" defaultRowHeight="13"/>
  <cols>
    <col min="1" max="1" width="3.6328125" style="73" customWidth="1"/>
    <col min="2" max="11" width="2.6328125" style="73" customWidth="1"/>
    <col min="12" max="12" width="20.7265625" style="73" customWidth="1"/>
    <col min="13" max="13" width="11.26953125" style="73" customWidth="1"/>
    <col min="14" max="14" width="13.90625" style="73" customWidth="1"/>
    <col min="15" max="16" width="31.26953125" style="73" customWidth="1"/>
    <col min="17" max="17" width="10.6328125" style="73" customWidth="1"/>
    <col min="18" max="20" width="10" style="73" customWidth="1"/>
    <col min="21" max="21" width="6.7265625" style="73" customWidth="1"/>
    <col min="22" max="22" width="4.26953125" style="73" customWidth="1"/>
    <col min="23" max="23" width="3.6328125" style="73" customWidth="1"/>
    <col min="24" max="24" width="3.08984375" style="73" customWidth="1"/>
    <col min="25" max="25" width="3.6328125" style="73" customWidth="1"/>
    <col min="26" max="26" width="7.90625" style="73" customWidth="1"/>
    <col min="27" max="27" width="3.6328125" style="73" customWidth="1"/>
    <col min="28" max="28" width="3.08984375" style="73" customWidth="1"/>
    <col min="29" max="29" width="3.6328125" style="73" customWidth="1"/>
    <col min="30" max="30" width="3.08984375" style="73" customWidth="1"/>
    <col min="31" max="31" width="2.453125" style="73" customWidth="1"/>
    <col min="32" max="32" width="3.453125" style="73" customWidth="1"/>
    <col min="33" max="33" width="5.453125" style="73" customWidth="1"/>
    <col min="34" max="34" width="14.26953125" style="73" customWidth="1"/>
    <col min="35" max="35" width="5.7265625" style="73" customWidth="1"/>
    <col min="36" max="16384" width="2.4531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heetViews>
  <sheetFormatPr defaultColWidth="2.453125" defaultRowHeight="13"/>
  <cols>
    <col min="1" max="1" width="3.7265625" style="241" customWidth="1"/>
    <col min="2" max="11" width="2.6328125" style="241" customWidth="1"/>
    <col min="12" max="12" width="22.453125" style="241" customWidth="1"/>
    <col min="13" max="13" width="11.90625" style="241" customWidth="1"/>
    <col min="14" max="14" width="12.6328125" style="241" customWidth="1"/>
    <col min="15" max="16" width="31.26953125" style="241" customWidth="1"/>
    <col min="17" max="17" width="10.6328125" style="241" customWidth="1"/>
    <col min="18" max="18" width="10" style="241" customWidth="1"/>
    <col min="19" max="20" width="13.6328125" style="241" customWidth="1"/>
    <col min="21" max="21" width="6.7265625" style="241" customWidth="1"/>
    <col min="22" max="22" width="31.453125" style="241" customWidth="1"/>
    <col min="23" max="23" width="4.7265625" style="241" bestFit="1" customWidth="1"/>
    <col min="24" max="24" width="3.6328125" style="241" customWidth="1"/>
    <col min="25" max="25" width="3.08984375" style="241" bestFit="1" customWidth="1"/>
    <col min="26" max="26" width="3.6328125" style="241" customWidth="1"/>
    <col min="27" max="27" width="8" style="241" bestFit="1" customWidth="1"/>
    <col min="28" max="28" width="3.6328125" style="241" customWidth="1"/>
    <col min="29" max="29" width="3.08984375" style="241" bestFit="1" customWidth="1"/>
    <col min="30" max="30" width="3.6328125" style="241" customWidth="1"/>
    <col min="31" max="32" width="3.08984375" style="241" customWidth="1"/>
    <col min="33" max="33" width="3.453125" style="241" bestFit="1" customWidth="1"/>
    <col min="34" max="34" width="5.90625" style="241" bestFit="1" customWidth="1"/>
    <col min="35" max="35" width="16" style="241" customWidth="1"/>
    <col min="36" max="36" width="2.453125" style="241"/>
    <col min="37" max="37" width="6.08984375" style="241" customWidth="1"/>
    <col min="38" max="47" width="8.36328125" style="241" customWidth="1"/>
    <col min="48" max="16384" width="2.4531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4.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heetViews>
  <sheetFormatPr defaultColWidth="2.453125" defaultRowHeight="13"/>
  <cols>
    <col min="1" max="1" width="5.6328125" style="73" customWidth="1"/>
    <col min="2" max="11" width="2.6328125" style="73" customWidth="1"/>
    <col min="12" max="12" width="21" style="73" customWidth="1"/>
    <col min="13" max="13" width="11.7265625" style="73" customWidth="1"/>
    <col min="14" max="14" width="15.90625" style="73" customWidth="1"/>
    <col min="15" max="15" width="31.26953125" style="73" customWidth="1"/>
    <col min="16" max="16" width="31.36328125" style="73" customWidth="1"/>
    <col min="17" max="17" width="11.6328125" style="73" customWidth="1"/>
    <col min="18" max="18" width="9.6328125" style="73" customWidth="1"/>
    <col min="19" max="19" width="13.6328125" style="73" customWidth="1"/>
    <col min="20" max="20" width="6.7265625" style="73" customWidth="1"/>
    <col min="21" max="21" width="4.7265625" style="73" customWidth="1"/>
    <col min="22" max="22" width="3.6328125" style="73" customWidth="1"/>
    <col min="23" max="23" width="3.08984375" style="73" customWidth="1"/>
    <col min="24" max="24" width="3.6328125" style="73" customWidth="1"/>
    <col min="25" max="25" width="8" style="73" customWidth="1"/>
    <col min="26" max="26" width="3.6328125" style="73" customWidth="1"/>
    <col min="27" max="27" width="3.08984375" style="73" customWidth="1"/>
    <col min="28" max="28" width="3.6328125" style="73" customWidth="1"/>
    <col min="29" max="29" width="3.08984375" style="73" customWidth="1"/>
    <col min="30" max="30" width="2.453125" style="73" customWidth="1"/>
    <col min="31" max="31" width="3.453125" style="73" customWidth="1"/>
    <col min="32" max="32" width="5.90625" style="73" customWidth="1"/>
    <col min="33" max="33" width="16.36328125" style="73" customWidth="1"/>
    <col min="34" max="34" width="7.7265625" style="73" customWidth="1"/>
    <col min="35" max="35" width="2.26953125" style="73" customWidth="1"/>
    <col min="36" max="16384" width="2.4531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
  <cols>
    <col min="1" max="1" width="21.7265625" style="1" customWidth="1"/>
    <col min="2" max="2" width="20.36328125" style="2" customWidth="1"/>
    <col min="3" max="7" width="6" style="2" customWidth="1"/>
    <col min="8" max="8" width="8.6328125" style="19" customWidth="1"/>
    <col min="9" max="9" width="8.453125" style="19" customWidth="1"/>
    <col min="10" max="10" width="26.90625" style="19" customWidth="1"/>
    <col min="11" max="11" width="29.453125" style="19" bestFit="1" customWidth="1"/>
    <col min="12" max="12" width="65.7265625" style="19" customWidth="1"/>
    <col min="13" max="13" width="8.90625" style="1" customWidth="1"/>
    <col min="14" max="14" width="9.08984375" style="1" customWidth="1"/>
    <col min="15" max="16384" width="9" style="1"/>
  </cols>
  <sheetData>
    <row r="1" spans="1:13" ht="13.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
  <cols>
    <col min="1" max="1" width="21.7265625" style="2" customWidth="1"/>
    <col min="2" max="2" width="20.36328125" style="2" customWidth="1"/>
    <col min="3" max="3" width="29.7265625" style="2" customWidth="1"/>
    <col min="4" max="16384" width="9" style="2"/>
  </cols>
  <sheetData>
    <row r="1" spans="1:7" ht="13.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2023-03-06T00:23:31Z</dcterms:modified>
</cp:coreProperties>
</file>