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2790" yWindow="0" windowWidth="22260" windowHeight="12650" tabRatio="841"/>
  </bookViews>
  <sheets>
    <sheet name="表紙" sheetId="4" r:id="rId1"/>
    <sheet name="１" sheetId="14" r:id="rId2"/>
    <sheet name="２" sheetId="16" r:id="rId3"/>
    <sheet name="３" sheetId="18" r:id="rId4"/>
    <sheet name="４" sheetId="19" r:id="rId5"/>
    <sheet name="５" sheetId="20" r:id="rId6"/>
    <sheet name="６" sheetId="21" r:id="rId7"/>
    <sheet name="７" sheetId="22" r:id="rId8"/>
    <sheet name="８" sheetId="23" r:id="rId9"/>
    <sheet name="９" sheetId="24" r:id="rId10"/>
    <sheet name="１０" sheetId="25" r:id="rId11"/>
    <sheet name="１１" sheetId="26" r:id="rId12"/>
    <sheet name="添付一覧 " sheetId="3" r:id="rId13"/>
  </sheets>
  <definedNames>
    <definedName name="_xlnm._FilterDatabase" localSheetId="1" hidden="1">'１'!$A$8:$E$34</definedName>
    <definedName name="_xlnm._FilterDatabase" localSheetId="10" hidden="1">'１０'!$A$8:$E$34</definedName>
    <definedName name="_xlnm._FilterDatabase" localSheetId="11" hidden="1">'１１'!$A$8:$E$34</definedName>
    <definedName name="_xlnm._FilterDatabase" localSheetId="2" hidden="1">'２'!$A$8:$E$34</definedName>
    <definedName name="_xlnm._FilterDatabase" localSheetId="3" hidden="1">'３'!$A$8:$E$34</definedName>
    <definedName name="_xlnm._FilterDatabase" localSheetId="4" hidden="1">'４'!$A$8:$E$34</definedName>
    <definedName name="_xlnm._FilterDatabase" localSheetId="5" hidden="1">'５'!$A$8:$E$34</definedName>
    <definedName name="_xlnm._FilterDatabase" localSheetId="6" hidden="1">'６'!$A$8:$E$34</definedName>
    <definedName name="_xlnm._FilterDatabase" localSheetId="7" hidden="1">'７'!$A$8:$E$34</definedName>
    <definedName name="_xlnm._FilterDatabase" localSheetId="8" hidden="1">'８'!$A$8:$E$34</definedName>
    <definedName name="_xlnm._FilterDatabase" localSheetId="9" hidden="1">'９'!$A$8:$E$34</definedName>
    <definedName name="_xlnm._FilterDatabase" localSheetId="12" hidden="1">'添付一覧 '!$A$3:$M$30</definedName>
    <definedName name="_xlnm.Print_Area" localSheetId="1">'１'!$A$1:$E$34</definedName>
    <definedName name="_xlnm.Print_Area" localSheetId="10">'１０'!$A$1:$E$34</definedName>
    <definedName name="_xlnm.Print_Area" localSheetId="11">'１１'!$A$1:$E$34</definedName>
    <definedName name="_xlnm.Print_Area" localSheetId="2">'２'!$A$1:$E$34</definedName>
    <definedName name="_xlnm.Print_Area" localSheetId="3">'３'!$A$1:$E$34</definedName>
    <definedName name="_xlnm.Print_Area" localSheetId="4">'４'!$A$1:$E$34</definedName>
    <definedName name="_xlnm.Print_Area" localSheetId="5">'５'!$A$1:$E$34</definedName>
    <definedName name="_xlnm.Print_Area" localSheetId="6">'６'!$A$1:$E$34</definedName>
    <definedName name="_xlnm.Print_Area" localSheetId="7">'７'!$A$1:$E$34</definedName>
    <definedName name="_xlnm.Print_Area" localSheetId="8">'８'!$A$1:$E$34</definedName>
    <definedName name="_xlnm.Print_Area" localSheetId="9">'９'!$A$1:$E$34</definedName>
    <definedName name="_xlnm.Print_Area" localSheetId="12">'添付一覧 '!$A$1:$M$30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26" l="1"/>
  <c r="D33" i="26"/>
  <c r="D32" i="26"/>
  <c r="D31" i="26"/>
  <c r="D30" i="26"/>
  <c r="D29" i="26"/>
  <c r="D28" i="26"/>
  <c r="D27" i="26"/>
  <c r="D26" i="26"/>
  <c r="D25" i="26"/>
  <c r="D24" i="26"/>
  <c r="D23" i="26"/>
  <c r="D22" i="26"/>
  <c r="D21" i="26"/>
  <c r="D20" i="26"/>
  <c r="D19" i="26"/>
  <c r="D18" i="26"/>
  <c r="D17" i="26"/>
  <c r="D16" i="26"/>
  <c r="D15" i="26"/>
  <c r="D14" i="26"/>
  <c r="D13" i="26"/>
  <c r="D12" i="26"/>
  <c r="D11" i="26"/>
  <c r="D10" i="26"/>
  <c r="D9" i="26"/>
  <c r="C4" i="26"/>
  <c r="D34" i="25"/>
  <c r="D33" i="25"/>
  <c r="D32" i="25"/>
  <c r="D31" i="25"/>
  <c r="D30" i="25"/>
  <c r="D29" i="25"/>
  <c r="D28" i="25"/>
  <c r="D27" i="25"/>
  <c r="D26" i="25"/>
  <c r="D25" i="25"/>
  <c r="D24" i="25"/>
  <c r="D23" i="25"/>
  <c r="D22" i="25"/>
  <c r="D21" i="25"/>
  <c r="D20" i="25"/>
  <c r="D19" i="25"/>
  <c r="D18" i="25"/>
  <c r="D17" i="25"/>
  <c r="D16" i="25"/>
  <c r="D15" i="25"/>
  <c r="D14" i="25"/>
  <c r="D13" i="25"/>
  <c r="D12" i="25"/>
  <c r="D11" i="25"/>
  <c r="D10" i="25"/>
  <c r="D9" i="25"/>
  <c r="C4" i="25"/>
  <c r="D34" i="24"/>
  <c r="D33" i="24"/>
  <c r="D32" i="24"/>
  <c r="D31" i="24"/>
  <c r="D30" i="24"/>
  <c r="D29" i="24"/>
  <c r="D28" i="24"/>
  <c r="D27" i="24"/>
  <c r="D26" i="24"/>
  <c r="D25" i="24"/>
  <c r="D24" i="24"/>
  <c r="D23" i="24"/>
  <c r="D22" i="24"/>
  <c r="D21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C4" i="24"/>
  <c r="D34" i="23"/>
  <c r="D33" i="23"/>
  <c r="D32" i="23"/>
  <c r="D31" i="23"/>
  <c r="D30" i="23"/>
  <c r="D29" i="23"/>
  <c r="D28" i="23"/>
  <c r="D27" i="23"/>
  <c r="D26" i="23"/>
  <c r="D25" i="23"/>
  <c r="D24" i="23"/>
  <c r="D23" i="23"/>
  <c r="D22" i="23"/>
  <c r="D21" i="23"/>
  <c r="D20" i="23"/>
  <c r="D19" i="23"/>
  <c r="D18" i="23"/>
  <c r="D17" i="23"/>
  <c r="D16" i="23"/>
  <c r="D15" i="23"/>
  <c r="D14" i="23"/>
  <c r="D13" i="23"/>
  <c r="D12" i="23"/>
  <c r="D11" i="23"/>
  <c r="D10" i="23"/>
  <c r="D9" i="23"/>
  <c r="C4" i="23"/>
  <c r="D34" i="22"/>
  <c r="D33" i="22"/>
  <c r="D32" i="22"/>
  <c r="D31" i="22"/>
  <c r="D30" i="22"/>
  <c r="D29" i="22"/>
  <c r="D28" i="22"/>
  <c r="D27" i="22"/>
  <c r="D26" i="22"/>
  <c r="D25" i="22"/>
  <c r="D24" i="22"/>
  <c r="D23" i="22"/>
  <c r="D22" i="22"/>
  <c r="D21" i="22"/>
  <c r="D20" i="22"/>
  <c r="D19" i="22"/>
  <c r="D18" i="22"/>
  <c r="D17" i="22"/>
  <c r="D16" i="22"/>
  <c r="D15" i="22"/>
  <c r="D14" i="22"/>
  <c r="D13" i="22"/>
  <c r="D12" i="22"/>
  <c r="D11" i="22"/>
  <c r="D10" i="22"/>
  <c r="D9" i="22"/>
  <c r="C4" i="22"/>
  <c r="D34" i="21"/>
  <c r="D33" i="21"/>
  <c r="D32" i="21"/>
  <c r="D31" i="21"/>
  <c r="D30" i="21"/>
  <c r="D29" i="21"/>
  <c r="D28" i="21"/>
  <c r="D27" i="21"/>
  <c r="D26" i="21"/>
  <c r="D25" i="21"/>
  <c r="D24" i="21"/>
  <c r="D23" i="21"/>
  <c r="D22" i="21"/>
  <c r="D21" i="21"/>
  <c r="D20" i="21"/>
  <c r="D19" i="21"/>
  <c r="D18" i="21"/>
  <c r="D17" i="21"/>
  <c r="D16" i="21"/>
  <c r="D15" i="21"/>
  <c r="D14" i="21"/>
  <c r="D13" i="21"/>
  <c r="D12" i="21"/>
  <c r="D11" i="21"/>
  <c r="D10" i="21"/>
  <c r="D9" i="21"/>
  <c r="C4" i="21"/>
  <c r="D34" i="20"/>
  <c r="D33" i="20"/>
  <c r="D32" i="20"/>
  <c r="D31" i="20"/>
  <c r="D30" i="20"/>
  <c r="D29" i="20"/>
  <c r="D28" i="20"/>
  <c r="D27" i="20"/>
  <c r="D26" i="20"/>
  <c r="D25" i="20"/>
  <c r="D24" i="20"/>
  <c r="D23" i="20"/>
  <c r="D22" i="20"/>
  <c r="D21" i="20"/>
  <c r="D20" i="20"/>
  <c r="D19" i="20"/>
  <c r="D18" i="20"/>
  <c r="D17" i="20"/>
  <c r="D16" i="20"/>
  <c r="D15" i="20"/>
  <c r="D14" i="20"/>
  <c r="D13" i="20"/>
  <c r="D12" i="20"/>
  <c r="D11" i="20"/>
  <c r="D10" i="20"/>
  <c r="D9" i="20"/>
  <c r="C4" i="20"/>
  <c r="D34" i="19"/>
  <c r="D33" i="19"/>
  <c r="D32" i="19"/>
  <c r="D31" i="19"/>
  <c r="D30" i="19"/>
  <c r="D29" i="19"/>
  <c r="D28" i="19"/>
  <c r="D27" i="19"/>
  <c r="D26" i="19"/>
  <c r="D25" i="19"/>
  <c r="D24" i="19"/>
  <c r="D23" i="19"/>
  <c r="D22" i="19"/>
  <c r="D21" i="19"/>
  <c r="D20" i="19"/>
  <c r="D19" i="19"/>
  <c r="D18" i="19"/>
  <c r="D17" i="19"/>
  <c r="D16" i="19"/>
  <c r="D15" i="19"/>
  <c r="D14" i="19"/>
  <c r="D13" i="19"/>
  <c r="D12" i="19"/>
  <c r="D11" i="19"/>
  <c r="D10" i="19"/>
  <c r="D9" i="19"/>
  <c r="C4" i="19"/>
  <c r="D34" i="18"/>
  <c r="D33" i="18"/>
  <c r="D32" i="18"/>
  <c r="D31" i="18"/>
  <c r="D30" i="18"/>
  <c r="D29" i="18"/>
  <c r="D28" i="18"/>
  <c r="D27" i="18"/>
  <c r="D26" i="18"/>
  <c r="D25" i="18"/>
  <c r="D24" i="18"/>
  <c r="D23" i="18"/>
  <c r="D22" i="18"/>
  <c r="D21" i="18"/>
  <c r="D20" i="18"/>
  <c r="D19" i="18"/>
  <c r="D18" i="18"/>
  <c r="D17" i="18"/>
  <c r="D16" i="18"/>
  <c r="D15" i="18"/>
  <c r="D14" i="18"/>
  <c r="D13" i="18"/>
  <c r="D12" i="18"/>
  <c r="D11" i="18"/>
  <c r="D10" i="18"/>
  <c r="D9" i="18"/>
  <c r="C4" i="18"/>
  <c r="D34" i="16"/>
  <c r="D33" i="16"/>
  <c r="D32" i="16"/>
  <c r="D31" i="16"/>
  <c r="D30" i="16"/>
  <c r="D29" i="16"/>
  <c r="D28" i="16"/>
  <c r="D27" i="16"/>
  <c r="D26" i="16"/>
  <c r="D25" i="16"/>
  <c r="D24" i="16"/>
  <c r="D23" i="16"/>
  <c r="D22" i="16"/>
  <c r="D21" i="16"/>
  <c r="D20" i="16"/>
  <c r="D19" i="16"/>
  <c r="D18" i="16"/>
  <c r="D17" i="16"/>
  <c r="D16" i="16"/>
  <c r="D15" i="16"/>
  <c r="D14" i="16"/>
  <c r="D13" i="16"/>
  <c r="D12" i="16"/>
  <c r="D11" i="16"/>
  <c r="D10" i="16"/>
  <c r="D9" i="16"/>
  <c r="C4" i="16"/>
  <c r="D34" i="14" l="1"/>
  <c r="D33" i="14"/>
  <c r="D32" i="14"/>
  <c r="D31" i="14"/>
  <c r="D30" i="14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12" i="14"/>
  <c r="D11" i="14"/>
  <c r="D10" i="14"/>
  <c r="D9" i="14"/>
  <c r="C4" i="14"/>
</calcChain>
</file>

<file path=xl/sharedStrings.xml><?xml version="1.0" encoding="utf-8"?>
<sst xmlns="http://schemas.openxmlformats.org/spreadsheetml/2006/main" count="712" uniqueCount="55">
  <si>
    <t>地域密着型特定施設入居者生活介護</t>
  </si>
  <si>
    <t>地域密着型介護老人福祉施設入所者生活介護</t>
  </si>
  <si>
    <t>看護小規模多機能型居宅介護</t>
  </si>
  <si>
    <t>申請事業に係る記載事項</t>
    <rPh sb="0" eb="2">
      <t>シンセイ</t>
    </rPh>
    <rPh sb="2" eb="4">
      <t>ジギョウ</t>
    </rPh>
    <rPh sb="5" eb="6">
      <t>カカ</t>
    </rPh>
    <rPh sb="7" eb="9">
      <t>キサイ</t>
    </rPh>
    <rPh sb="9" eb="11">
      <t>ジコウ</t>
    </rPh>
    <phoneticPr fontId="4"/>
  </si>
  <si>
    <t>登記事項証明書（原本）</t>
    <rPh sb="0" eb="2">
      <t>トウキ</t>
    </rPh>
    <rPh sb="2" eb="4">
      <t>ジコウ</t>
    </rPh>
    <rPh sb="4" eb="7">
      <t>ショウメイショ</t>
    </rPh>
    <rPh sb="8" eb="10">
      <t>ゲンポン</t>
    </rPh>
    <phoneticPr fontId="4"/>
  </si>
  <si>
    <t>○</t>
    <phoneticPr fontId="4"/>
  </si>
  <si>
    <t>従業員の勤務体制及び勤務形態一覧表</t>
    <rPh sb="0" eb="3">
      <t>ジュウギョウイン</t>
    </rPh>
    <rPh sb="4" eb="6">
      <t>キンム</t>
    </rPh>
    <rPh sb="6" eb="8">
      <t>タイセイ</t>
    </rPh>
    <rPh sb="8" eb="9">
      <t>オヨ</t>
    </rPh>
    <rPh sb="10" eb="12">
      <t>キンム</t>
    </rPh>
    <rPh sb="12" eb="14">
      <t>ケイタイ</t>
    </rPh>
    <rPh sb="14" eb="16">
      <t>イチラン</t>
    </rPh>
    <rPh sb="16" eb="17">
      <t>ヒョウ</t>
    </rPh>
    <phoneticPr fontId="4"/>
  </si>
  <si>
    <t>管理者の経歴</t>
    <rPh sb="0" eb="3">
      <t>カンリシャ</t>
    </rPh>
    <rPh sb="4" eb="6">
      <t>ケイレキ</t>
    </rPh>
    <phoneticPr fontId="4"/>
  </si>
  <si>
    <t>事業所の平面図</t>
    <rPh sb="0" eb="3">
      <t>ジギョウショ</t>
    </rPh>
    <phoneticPr fontId="4"/>
  </si>
  <si>
    <t>設備・備品等に係る一覧表</t>
    <rPh sb="0" eb="2">
      <t>セツビ</t>
    </rPh>
    <rPh sb="3" eb="5">
      <t>ビヒン</t>
    </rPh>
    <rPh sb="5" eb="6">
      <t>トウ</t>
    </rPh>
    <rPh sb="7" eb="8">
      <t>カカワ</t>
    </rPh>
    <rPh sb="9" eb="11">
      <t>イチラン</t>
    </rPh>
    <rPh sb="11" eb="12">
      <t>ヒョウ</t>
    </rPh>
    <phoneticPr fontId="4"/>
  </si>
  <si>
    <t>雇用関係を証する書類</t>
    <rPh sb="0" eb="2">
      <t>コヨウ</t>
    </rPh>
    <rPh sb="2" eb="4">
      <t>カンケイ</t>
    </rPh>
    <rPh sb="5" eb="6">
      <t>ショウ</t>
    </rPh>
    <rPh sb="8" eb="10">
      <t>ショルイ</t>
    </rPh>
    <phoneticPr fontId="4"/>
  </si>
  <si>
    <t>運営規程</t>
    <phoneticPr fontId="4"/>
  </si>
  <si>
    <t>契約書及び重要事項説明書</t>
    <phoneticPr fontId="4"/>
  </si>
  <si>
    <t>利用者からの苦情を処理するために講じる措置の概要</t>
    <rPh sb="0" eb="3">
      <t>リヨウシャ</t>
    </rPh>
    <rPh sb="6" eb="8">
      <t>クジョウ</t>
    </rPh>
    <rPh sb="9" eb="11">
      <t>ショリ</t>
    </rPh>
    <rPh sb="16" eb="17">
      <t>コウ</t>
    </rPh>
    <rPh sb="19" eb="21">
      <t>ソチ</t>
    </rPh>
    <rPh sb="22" eb="24">
      <t>ガイヨウ</t>
    </rPh>
    <phoneticPr fontId="4"/>
  </si>
  <si>
    <t>協力医療機関（協力歯科医療機関）との契約の内容</t>
    <phoneticPr fontId="4"/>
  </si>
  <si>
    <t>介護老人福祉施設・介護老人保健施設・病院等との連携及び支援体制の概要</t>
    <phoneticPr fontId="4"/>
  </si>
  <si>
    <t>居宅介護支援事業者、保健医療サービス又は福祉サービス提供事業者等との連携の概要</t>
    <rPh sb="0" eb="2">
      <t>キョタク</t>
    </rPh>
    <rPh sb="4" eb="6">
      <t>シエン</t>
    </rPh>
    <rPh sb="6" eb="9">
      <t>ジギョウシャ</t>
    </rPh>
    <rPh sb="10" eb="12">
      <t>ホケン</t>
    </rPh>
    <rPh sb="12" eb="14">
      <t>イリョウ</t>
    </rPh>
    <rPh sb="18" eb="19">
      <t>マタ</t>
    </rPh>
    <rPh sb="20" eb="22">
      <t>フクシ</t>
    </rPh>
    <rPh sb="26" eb="28">
      <t>テイキョウ</t>
    </rPh>
    <rPh sb="28" eb="30">
      <t>ジギョウ</t>
    </rPh>
    <rPh sb="30" eb="31">
      <t>シャ</t>
    </rPh>
    <rPh sb="31" eb="32">
      <t>トウ</t>
    </rPh>
    <phoneticPr fontId="4"/>
  </si>
  <si>
    <t>○</t>
    <phoneticPr fontId="1"/>
  </si>
  <si>
    <t>本体施設の概要、本体施設との移動経路、方法及び移動時間</t>
    <rPh sb="0" eb="2">
      <t>ホンタイ</t>
    </rPh>
    <rPh sb="2" eb="4">
      <t>シセツ</t>
    </rPh>
    <rPh sb="5" eb="7">
      <t>ガイヨウ</t>
    </rPh>
    <rPh sb="8" eb="10">
      <t>ホンタイ</t>
    </rPh>
    <rPh sb="10" eb="12">
      <t>シセツ</t>
    </rPh>
    <rPh sb="14" eb="16">
      <t>イドウ</t>
    </rPh>
    <rPh sb="16" eb="18">
      <t>ケイロ</t>
    </rPh>
    <rPh sb="19" eb="21">
      <t>ホウホウ</t>
    </rPh>
    <rPh sb="21" eb="22">
      <t>オヨ</t>
    </rPh>
    <rPh sb="23" eb="25">
      <t>イドウ</t>
    </rPh>
    <rPh sb="25" eb="27">
      <t>ジカン</t>
    </rPh>
    <phoneticPr fontId="4"/>
  </si>
  <si>
    <t>併設施設の概要</t>
    <rPh sb="0" eb="2">
      <t>ヘイセツ</t>
    </rPh>
    <rPh sb="2" eb="4">
      <t>シセツ</t>
    </rPh>
    <rPh sb="5" eb="7">
      <t>ガイヨウ</t>
    </rPh>
    <phoneticPr fontId="4"/>
  </si>
  <si>
    <t>施設を共用の場合の利用計画</t>
    <rPh sb="0" eb="2">
      <t>シセツ</t>
    </rPh>
    <rPh sb="3" eb="5">
      <t>キョウヨウ</t>
    </rPh>
    <rPh sb="6" eb="8">
      <t>バアイ</t>
    </rPh>
    <rPh sb="9" eb="11">
      <t>リヨウ</t>
    </rPh>
    <rPh sb="11" eb="13">
      <t>ケイカク</t>
    </rPh>
    <phoneticPr fontId="1"/>
  </si>
  <si>
    <t>介護給付費算定に係る体制等に関する届出書</t>
    <rPh sb="0" eb="2">
      <t>カイゴ</t>
    </rPh>
    <phoneticPr fontId="4"/>
  </si>
  <si>
    <t>介護給付費算定に係る体制等状況一覧表</t>
    <phoneticPr fontId="4"/>
  </si>
  <si>
    <t>※その他、必要に応じて別途資料の提出をお願いする場合があります。</t>
  </si>
  <si>
    <t>(介護予防)認知症対応型通所介護</t>
    <phoneticPr fontId="4"/>
  </si>
  <si>
    <t>(介護予防)小規模多機能型居宅介護</t>
    <phoneticPr fontId="4"/>
  </si>
  <si>
    <t>(介護予防)認知症対応型共同生活介護</t>
    <phoneticPr fontId="4"/>
  </si>
  <si>
    <t>申請書及び添付書類</t>
    <rPh sb="0" eb="2">
      <t>シンセイ</t>
    </rPh>
    <rPh sb="2" eb="3">
      <t>ショ</t>
    </rPh>
    <rPh sb="3" eb="4">
      <t>オヨ</t>
    </rPh>
    <rPh sb="5" eb="7">
      <t>テンプ</t>
    </rPh>
    <rPh sb="7" eb="9">
      <t>ショルイ</t>
    </rPh>
    <phoneticPr fontId="4"/>
  </si>
  <si>
    <t>事業所名</t>
    <rPh sb="0" eb="3">
      <t>ジギョウショ</t>
    </rPh>
    <rPh sb="3" eb="4">
      <t>メイ</t>
    </rPh>
    <phoneticPr fontId="3"/>
  </si>
  <si>
    <t>サービス種類</t>
    <rPh sb="4" eb="6">
      <t>シュルイ</t>
    </rPh>
    <phoneticPr fontId="3"/>
  </si>
  <si>
    <t>誓約書(誓約書様式1～3）</t>
    <rPh sb="0" eb="3">
      <t>セイヤクショ</t>
    </rPh>
    <rPh sb="4" eb="7">
      <t>セイヤクショ</t>
    </rPh>
    <rPh sb="7" eb="9">
      <t>ヨウシキ</t>
    </rPh>
    <phoneticPr fontId="4"/>
  </si>
  <si>
    <t>×</t>
    <phoneticPr fontId="3"/>
  </si>
  <si>
    <t>提出書類</t>
    <rPh sb="0" eb="2">
      <t>テイシュツ</t>
    </rPh>
    <rPh sb="2" eb="4">
      <t>ショルイ</t>
    </rPh>
    <phoneticPr fontId="3"/>
  </si>
  <si>
    <t>作成チェック</t>
    <rPh sb="0" eb="2">
      <t>サクセイ</t>
    </rPh>
    <phoneticPr fontId="3"/>
  </si>
  <si>
    <t>従業員等の資格証明書等の写し</t>
    <rPh sb="0" eb="3">
      <t>ジュウギョウイン</t>
    </rPh>
    <rPh sb="3" eb="4">
      <t>トウ</t>
    </rPh>
    <rPh sb="5" eb="7">
      <t>シカク</t>
    </rPh>
    <rPh sb="7" eb="10">
      <t>ショウメイショ</t>
    </rPh>
    <rPh sb="10" eb="11">
      <t>トウ</t>
    </rPh>
    <rPh sb="12" eb="13">
      <t>ウツ</t>
    </rPh>
    <phoneticPr fontId="4"/>
  </si>
  <si>
    <t>介護支援専門員一覧</t>
    <rPh sb="0" eb="2">
      <t>カイゴ</t>
    </rPh>
    <rPh sb="2" eb="4">
      <t>シエン</t>
    </rPh>
    <rPh sb="4" eb="6">
      <t>センモン</t>
    </rPh>
    <rPh sb="6" eb="7">
      <t>イン</t>
    </rPh>
    <rPh sb="7" eb="9">
      <t>イチラン</t>
    </rPh>
    <phoneticPr fontId="4"/>
  </si>
  <si>
    <t>連携訪問看護事業所一覧及び契約書の写し</t>
    <rPh sb="11" eb="12">
      <t>オヨ</t>
    </rPh>
    <rPh sb="13" eb="16">
      <t>ケイヤクショ</t>
    </rPh>
    <rPh sb="17" eb="18">
      <t>ウツ</t>
    </rPh>
    <phoneticPr fontId="4"/>
  </si>
  <si>
    <t>オペレーションセンターサービスの概要（センターを設置しない場合）</t>
    <phoneticPr fontId="4"/>
  </si>
  <si>
    <t>運営推進会議又は介護・医療連携推進会議の構成員</t>
    <rPh sb="0" eb="2">
      <t>ウンエイ</t>
    </rPh>
    <rPh sb="2" eb="4">
      <t>スイシン</t>
    </rPh>
    <rPh sb="4" eb="6">
      <t>カイギ</t>
    </rPh>
    <rPh sb="13" eb="15">
      <t>レンケイ</t>
    </rPh>
    <phoneticPr fontId="4"/>
  </si>
  <si>
    <t>定期巡回・随時対応型訪問介護看護（連携型）</t>
    <rPh sb="17" eb="20">
      <t>レンケイガタ</t>
    </rPh>
    <phoneticPr fontId="3"/>
  </si>
  <si>
    <t>定期巡回・随時対応型訪問介護看護（一般型）</t>
    <rPh sb="17" eb="19">
      <t>イッパン</t>
    </rPh>
    <rPh sb="19" eb="20">
      <t>ガタ</t>
    </rPh>
    <phoneticPr fontId="3"/>
  </si>
  <si>
    <t>地域密着型通所介護（療養）</t>
    <rPh sb="10" eb="12">
      <t>リョウヨウ</t>
    </rPh>
    <phoneticPr fontId="3"/>
  </si>
  <si>
    <t>作成有無</t>
    <rPh sb="0" eb="2">
      <t>サクセイ</t>
    </rPh>
    <rPh sb="2" eb="4">
      <t>ウム</t>
    </rPh>
    <phoneticPr fontId="3"/>
  </si>
  <si>
    <t>作成要領</t>
    <rPh sb="0" eb="2">
      <t>サクセイ</t>
    </rPh>
    <rPh sb="2" eb="4">
      <t>ヨウリョウ</t>
    </rPh>
    <phoneticPr fontId="3"/>
  </si>
  <si>
    <t>夜間対応型訪問介護</t>
    <phoneticPr fontId="3"/>
  </si>
  <si>
    <t>地域密着型通所介護</t>
    <phoneticPr fontId="3"/>
  </si>
  <si>
    <t>○○</t>
    <phoneticPr fontId="3"/>
  </si>
  <si>
    <t>随時訪問サービス、随時対応サービス、定期巡回サービスの委託先(随時訪問・随時対応・定期巡回サービスを委託する場合)</t>
    <rPh sb="50" eb="52">
      <t>イタク</t>
    </rPh>
    <rPh sb="54" eb="56">
      <t>バアイ</t>
    </rPh>
    <phoneticPr fontId="4"/>
  </si>
  <si>
    <t>随時訪問サービス、随時対応サービス、定期巡回サービスの委託先(随時訪問・随時対応・定期巡回サービスを委託する場合)</t>
    <phoneticPr fontId="4"/>
  </si>
  <si>
    <t>1. 事業所名を記入してください。
2. 必要な書類を準備して、作成チェック欄にチェックを入れてください。</t>
    <rPh sb="3" eb="6">
      <t>ジギョウショ</t>
    </rPh>
    <rPh sb="6" eb="7">
      <t>メイ</t>
    </rPh>
    <rPh sb="8" eb="10">
      <t>キニュウ</t>
    </rPh>
    <rPh sb="21" eb="23">
      <t>ヒツヨウ</t>
    </rPh>
    <rPh sb="24" eb="26">
      <t>ショルイ</t>
    </rPh>
    <rPh sb="27" eb="29">
      <t>ジュンビ</t>
    </rPh>
    <rPh sb="32" eb="34">
      <t>サクセイ</t>
    </rPh>
    <rPh sb="38" eb="39">
      <t>ラン</t>
    </rPh>
    <rPh sb="45" eb="46">
      <t>イ</t>
    </rPh>
    <phoneticPr fontId="3"/>
  </si>
  <si>
    <r>
      <t>地域密着型サービス指定</t>
    </r>
    <r>
      <rPr>
        <b/>
        <sz val="12"/>
        <color rgb="FFFF0000"/>
        <rFont val="ＭＳ 明朝"/>
        <family val="1"/>
        <charset val="128"/>
      </rPr>
      <t>更新</t>
    </r>
    <r>
      <rPr>
        <b/>
        <sz val="12"/>
        <rFont val="ＭＳ 明朝"/>
        <family val="1"/>
        <charset val="128"/>
      </rPr>
      <t>に係る提出書類一覧表</t>
    </r>
    <rPh sb="0" eb="2">
      <t>チイキ</t>
    </rPh>
    <rPh sb="2" eb="4">
      <t>ミッチャク</t>
    </rPh>
    <rPh sb="4" eb="5">
      <t>ガタ</t>
    </rPh>
    <rPh sb="9" eb="11">
      <t>シテイ</t>
    </rPh>
    <rPh sb="11" eb="13">
      <t>コウシン</t>
    </rPh>
    <rPh sb="14" eb="15">
      <t>カカ</t>
    </rPh>
    <rPh sb="16" eb="18">
      <t>テイシュツ</t>
    </rPh>
    <rPh sb="18" eb="20">
      <t>ショルイ</t>
    </rPh>
    <rPh sb="20" eb="22">
      <t>イチラン</t>
    </rPh>
    <rPh sb="22" eb="23">
      <t>ヒョウ</t>
    </rPh>
    <phoneticPr fontId="4"/>
  </si>
  <si>
    <r>
      <t>指定</t>
    </r>
    <r>
      <rPr>
        <sz val="9"/>
        <color rgb="FFFF0000"/>
        <rFont val="游ゴシック"/>
        <family val="3"/>
        <charset val="128"/>
        <scheme val="minor"/>
      </rPr>
      <t>更新</t>
    </r>
    <r>
      <rPr>
        <sz val="9"/>
        <rFont val="游ゴシック"/>
        <family val="3"/>
        <charset val="128"/>
        <scheme val="minor"/>
      </rPr>
      <t>申請書</t>
    </r>
    <rPh sb="0" eb="2">
      <t>シテイ</t>
    </rPh>
    <rPh sb="2" eb="4">
      <t>コウシン</t>
    </rPh>
    <rPh sb="4" eb="7">
      <t>シンセイショ</t>
    </rPh>
    <phoneticPr fontId="4"/>
  </si>
  <si>
    <t>地域密着型サービス事業所　指定更新申請用チェックリスト</t>
    <rPh sb="0" eb="5">
      <t>チイキミッチャクガタ</t>
    </rPh>
    <rPh sb="9" eb="12">
      <t>ジギョウショ</t>
    </rPh>
    <rPh sb="13" eb="15">
      <t>シテイ</t>
    </rPh>
    <rPh sb="15" eb="17">
      <t>コウシン</t>
    </rPh>
    <rPh sb="17" eb="19">
      <t>シンセイ</t>
    </rPh>
    <rPh sb="19" eb="20">
      <t>ヨウ</t>
    </rPh>
    <phoneticPr fontId="3"/>
  </si>
  <si>
    <t>指定更新申請書</t>
    <rPh sb="0" eb="2">
      <t>シテイ</t>
    </rPh>
    <rPh sb="2" eb="4">
      <t>コウシン</t>
    </rPh>
    <rPh sb="4" eb="7">
      <t>シンセイショ</t>
    </rPh>
    <phoneticPr fontId="4"/>
  </si>
  <si>
    <t>指定更新申請をする事業のボックスをクリックしてください。</t>
    <rPh sb="0" eb="2">
      <t>シテイ</t>
    </rPh>
    <rPh sb="2" eb="4">
      <t>コウシン</t>
    </rPh>
    <rPh sb="4" eb="6">
      <t>シンセイ</t>
    </rPh>
    <rPh sb="9" eb="11">
      <t>ジギョウ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</si>
</sst>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2"/>
      <color rgb="FFFF0000"/>
      <name val="ＭＳ 明朝"/>
      <family val="1"/>
      <charset val="128"/>
    </font>
    <font>
      <sz val="9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1" fillId="0" borderId="0" xfId="1" applyFont="1" applyAlignment="1">
      <alignment vertical="center" wrapText="1"/>
    </xf>
    <xf numFmtId="0" fontId="5" fillId="0" borderId="0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8" fillId="0" borderId="0" xfId="1" applyFont="1" applyAlignment="1">
      <alignment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1" fillId="0" borderId="0" xfId="1" applyFont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2" xfId="1" applyFont="1" applyBorder="1" applyAlignment="1">
      <alignment vertical="center" wrapText="1"/>
    </xf>
    <xf numFmtId="0" fontId="10" fillId="0" borderId="4" xfId="1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11" fillId="0" borderId="5" xfId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4" fillId="0" borderId="0" xfId="0" applyFont="1"/>
    <xf numFmtId="0" fontId="9" fillId="2" borderId="5" xfId="0" applyFont="1" applyFill="1" applyBorder="1" applyAlignment="1">
      <alignment horizontal="left" vertical="center"/>
    </xf>
    <xf numFmtId="0" fontId="10" fillId="0" borderId="9" xfId="1" applyFont="1" applyBorder="1" applyAlignment="1">
      <alignment horizontal="center" vertical="center" wrapText="1"/>
    </xf>
    <xf numFmtId="0" fontId="10" fillId="0" borderId="10" xfId="1" applyFont="1" applyBorder="1" applyAlignment="1">
      <alignment horizontal="center" vertical="center" wrapText="1"/>
    </xf>
    <xf numFmtId="0" fontId="10" fillId="0" borderId="11" xfId="1" applyFont="1" applyFill="1" applyBorder="1" applyAlignment="1">
      <alignment vertical="center" wrapText="1"/>
    </xf>
    <xf numFmtId="0" fontId="7" fillId="0" borderId="11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13" xfId="1" applyFont="1" applyBorder="1" applyAlignment="1">
      <alignment vertical="center" wrapText="1"/>
    </xf>
    <xf numFmtId="0" fontId="7" fillId="0" borderId="14" xfId="1" applyFont="1" applyBorder="1" applyAlignment="1">
      <alignment horizontal="left" vertical="top" wrapText="1"/>
    </xf>
    <xf numFmtId="0" fontId="7" fillId="0" borderId="15" xfId="1" applyFont="1" applyBorder="1" applyAlignment="1">
      <alignment horizontal="left" vertical="top" wrapText="1"/>
    </xf>
    <xf numFmtId="0" fontId="7" fillId="0" borderId="14" xfId="1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1" fillId="0" borderId="7" xfId="1" applyFont="1" applyBorder="1" applyAlignment="1">
      <alignment horizontal="left" vertical="center" wrapText="1"/>
    </xf>
    <xf numFmtId="0" fontId="11" fillId="0" borderId="8" xfId="1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top" wrapText="1"/>
    </xf>
    <xf numFmtId="0" fontId="9" fillId="0" borderId="5" xfId="0" applyFont="1" applyBorder="1" applyAlignment="1">
      <alignment horizontal="center" vertical="center"/>
    </xf>
    <xf numFmtId="0" fontId="11" fillId="0" borderId="7" xfId="1" applyFont="1" applyFill="1" applyBorder="1" applyAlignment="1">
      <alignment horizontal="left" vertical="center" wrapText="1"/>
    </xf>
    <xf numFmtId="0" fontId="11" fillId="0" borderId="8" xfId="1" applyFont="1" applyFill="1" applyBorder="1" applyAlignment="1">
      <alignment horizontal="left" vertical="center" wrapText="1"/>
    </xf>
    <xf numFmtId="0" fontId="2" fillId="0" borderId="0" xfId="1" applyFont="1" applyBorder="1" applyAlignment="1">
      <alignment horizontal="left" vertical="center" wrapText="1"/>
    </xf>
    <xf numFmtId="0" fontId="7" fillId="0" borderId="0" xfId="1" applyFont="1" applyAlignment="1">
      <alignment horizontal="left"/>
    </xf>
    <xf numFmtId="0" fontId="1" fillId="0" borderId="0" xfId="1" applyFont="1" applyAlignment="1">
      <alignment horizontal="left" vertical="center" wrapText="1"/>
    </xf>
  </cellXfs>
  <cellStyles count="2">
    <cellStyle name="標準" xfId="0" builtinId="0"/>
    <cellStyle name="標準 2" xfId="1"/>
  </cellStyles>
  <dxfs count="22"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&#65297;&#65297;'!A1"/><Relationship Id="rId3" Type="http://schemas.openxmlformats.org/officeDocument/2006/relationships/hyperlink" Target="#'&#65300;'!A1"/><Relationship Id="rId7" Type="http://schemas.openxmlformats.org/officeDocument/2006/relationships/hyperlink" Target="#'&#65302;'!A1"/><Relationship Id="rId2" Type="http://schemas.openxmlformats.org/officeDocument/2006/relationships/hyperlink" Target="#'&#65298;'!A1"/><Relationship Id="rId1" Type="http://schemas.openxmlformats.org/officeDocument/2006/relationships/hyperlink" Target="#'&#65297;'!A1"/><Relationship Id="rId6" Type="http://schemas.openxmlformats.org/officeDocument/2006/relationships/hyperlink" Target="#'&#65304;'!A1"/><Relationship Id="rId11" Type="http://schemas.openxmlformats.org/officeDocument/2006/relationships/hyperlink" Target="#'&#65299;'!A1"/><Relationship Id="rId5" Type="http://schemas.openxmlformats.org/officeDocument/2006/relationships/hyperlink" Target="#'&#65305;'!A1"/><Relationship Id="rId10" Type="http://schemas.openxmlformats.org/officeDocument/2006/relationships/hyperlink" Target="#'&#65303;'!A1"/><Relationship Id="rId4" Type="http://schemas.openxmlformats.org/officeDocument/2006/relationships/hyperlink" Target="#'&#65301;'!A1"/><Relationship Id="rId9" Type="http://schemas.openxmlformats.org/officeDocument/2006/relationships/hyperlink" Target="#'&#65297;&#65296;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</xdr:colOff>
      <xdr:row>1</xdr:row>
      <xdr:rowOff>25400</xdr:rowOff>
    </xdr:from>
    <xdr:to>
      <xdr:col>5</xdr:col>
      <xdr:colOff>488950</xdr:colOff>
      <xdr:row>2</xdr:row>
      <xdr:rowOff>146050</xdr:rowOff>
    </xdr:to>
    <xdr:sp macro="[0]!Macro1" textlink="">
      <xdr:nvSpPr>
        <xdr:cNvPr id="2" name="テキスト ボックス 1">
          <a:hlinkClick xmlns:r="http://schemas.openxmlformats.org/officeDocument/2006/relationships" r:id="rId1"/>
        </xdr:cNvPr>
        <xdr:cNvSpPr txBox="1"/>
      </xdr:nvSpPr>
      <xdr:spPr>
        <a:xfrm>
          <a:off x="666750" y="254000"/>
          <a:ext cx="3124200" cy="3492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定期巡回・随時対応型訪問介護看護（一般型）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1</xdr:col>
      <xdr:colOff>6350</xdr:colOff>
      <xdr:row>3</xdr:row>
      <xdr:rowOff>25400</xdr:rowOff>
    </xdr:from>
    <xdr:to>
      <xdr:col>5</xdr:col>
      <xdr:colOff>488950</xdr:colOff>
      <xdr:row>4</xdr:row>
      <xdr:rowOff>146050</xdr:rowOff>
    </xdr:to>
    <xdr:sp macro="[0]!Macro2" textlink="">
      <xdr:nvSpPr>
        <xdr:cNvPr id="4" name="テキスト ボックス 3">
          <a:hlinkClick xmlns:r="http://schemas.openxmlformats.org/officeDocument/2006/relationships" r:id="rId2"/>
        </xdr:cNvPr>
        <xdr:cNvSpPr txBox="1"/>
      </xdr:nvSpPr>
      <xdr:spPr>
        <a:xfrm>
          <a:off x="666750" y="711200"/>
          <a:ext cx="3124200" cy="3492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定期巡回・随時対応型訪問介護看護（連携型）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7</xdr:row>
      <xdr:rowOff>19050</xdr:rowOff>
    </xdr:from>
    <xdr:to>
      <xdr:col>5</xdr:col>
      <xdr:colOff>482600</xdr:colOff>
      <xdr:row>8</xdr:row>
      <xdr:rowOff>139700</xdr:rowOff>
    </xdr:to>
    <xdr:sp macro="[0]!Macro4" textlink="">
      <xdr:nvSpPr>
        <xdr:cNvPr id="5" name="テキスト ボックス 4">
          <a:hlinkClick xmlns:r="http://schemas.openxmlformats.org/officeDocument/2006/relationships" r:id="rId3"/>
        </xdr:cNvPr>
        <xdr:cNvSpPr txBox="1"/>
      </xdr:nvSpPr>
      <xdr:spPr>
        <a:xfrm>
          <a:off x="660400" y="1619250"/>
          <a:ext cx="3124200" cy="3492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地域密着型通所介護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0</xdr:col>
      <xdr:colOff>654050</xdr:colOff>
      <xdr:row>9</xdr:row>
      <xdr:rowOff>12700</xdr:rowOff>
    </xdr:from>
    <xdr:to>
      <xdr:col>5</xdr:col>
      <xdr:colOff>476250</xdr:colOff>
      <xdr:row>10</xdr:row>
      <xdr:rowOff>133350</xdr:rowOff>
    </xdr:to>
    <xdr:sp macro="[0]!Macro5" textlink="">
      <xdr:nvSpPr>
        <xdr:cNvPr id="6" name="テキスト ボックス 5">
          <a:hlinkClick xmlns:r="http://schemas.openxmlformats.org/officeDocument/2006/relationships" r:id="rId4"/>
        </xdr:cNvPr>
        <xdr:cNvSpPr txBox="1"/>
      </xdr:nvSpPr>
      <xdr:spPr>
        <a:xfrm>
          <a:off x="654050" y="2070100"/>
          <a:ext cx="3124200" cy="3492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地域密着型通所介護（療養）</a:t>
          </a:r>
        </a:p>
      </xdr:txBody>
    </xdr:sp>
    <xdr:clientData/>
  </xdr:twoCellAnchor>
  <xdr:twoCellAnchor>
    <xdr:from>
      <xdr:col>6</xdr:col>
      <xdr:colOff>12700</xdr:colOff>
      <xdr:row>5</xdr:row>
      <xdr:rowOff>12700</xdr:rowOff>
    </xdr:from>
    <xdr:to>
      <xdr:col>10</xdr:col>
      <xdr:colOff>495300</xdr:colOff>
      <xdr:row>6</xdr:row>
      <xdr:rowOff>133350</xdr:rowOff>
    </xdr:to>
    <xdr:sp macro="[0]!Macro9" textlink="">
      <xdr:nvSpPr>
        <xdr:cNvPr id="7" name="テキスト ボックス 6">
          <a:hlinkClick xmlns:r="http://schemas.openxmlformats.org/officeDocument/2006/relationships" r:id="rId5"/>
        </xdr:cNvPr>
        <xdr:cNvSpPr txBox="1"/>
      </xdr:nvSpPr>
      <xdr:spPr>
        <a:xfrm>
          <a:off x="3975100" y="1155700"/>
          <a:ext cx="3124200" cy="3492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地域密着型特定施設入居者生活介護</a:t>
          </a:r>
        </a:p>
      </xdr:txBody>
    </xdr:sp>
    <xdr:clientData/>
  </xdr:twoCellAnchor>
  <xdr:twoCellAnchor>
    <xdr:from>
      <xdr:col>6</xdr:col>
      <xdr:colOff>0</xdr:colOff>
      <xdr:row>3</xdr:row>
      <xdr:rowOff>19050</xdr:rowOff>
    </xdr:from>
    <xdr:to>
      <xdr:col>10</xdr:col>
      <xdr:colOff>482600</xdr:colOff>
      <xdr:row>4</xdr:row>
      <xdr:rowOff>139700</xdr:rowOff>
    </xdr:to>
    <xdr:sp macro="[0]!Macro8" textlink="">
      <xdr:nvSpPr>
        <xdr:cNvPr id="8" name="テキスト ボックス 7">
          <a:hlinkClick xmlns:r="http://schemas.openxmlformats.org/officeDocument/2006/relationships" r:id="rId6"/>
        </xdr:cNvPr>
        <xdr:cNvSpPr txBox="1"/>
      </xdr:nvSpPr>
      <xdr:spPr>
        <a:xfrm>
          <a:off x="3962400" y="704850"/>
          <a:ext cx="3124200" cy="3492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</a:t>
          </a:r>
          <a:r>
            <a:rPr kumimoji="1" lang="ja-JP" altLang="en-US" sz="1100"/>
            <a:t>介護予防</a:t>
          </a:r>
          <a:r>
            <a:rPr kumimoji="1" lang="en-US" altLang="ja-JP" sz="1100"/>
            <a:t>)</a:t>
          </a:r>
          <a:r>
            <a:rPr kumimoji="1" lang="ja-JP" altLang="en-US" sz="1100"/>
            <a:t>認知症対応型共同生活介護</a:t>
          </a:r>
        </a:p>
      </xdr:txBody>
    </xdr:sp>
    <xdr:clientData/>
  </xdr:twoCellAnchor>
  <xdr:twoCellAnchor>
    <xdr:from>
      <xdr:col>0</xdr:col>
      <xdr:colOff>654050</xdr:colOff>
      <xdr:row>11</xdr:row>
      <xdr:rowOff>19050</xdr:rowOff>
    </xdr:from>
    <xdr:to>
      <xdr:col>5</xdr:col>
      <xdr:colOff>476250</xdr:colOff>
      <xdr:row>12</xdr:row>
      <xdr:rowOff>139700</xdr:rowOff>
    </xdr:to>
    <xdr:sp macro="[0]!Macro6" textlink="">
      <xdr:nvSpPr>
        <xdr:cNvPr id="10" name="テキスト ボックス 9">
          <a:hlinkClick xmlns:r="http://schemas.openxmlformats.org/officeDocument/2006/relationships" r:id="rId7"/>
        </xdr:cNvPr>
        <xdr:cNvSpPr txBox="1"/>
      </xdr:nvSpPr>
      <xdr:spPr>
        <a:xfrm>
          <a:off x="654050" y="2533650"/>
          <a:ext cx="3124200" cy="3492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</a:t>
          </a:r>
          <a:r>
            <a:rPr kumimoji="1" lang="ja-JP" altLang="en-US" sz="1100"/>
            <a:t>介護予防</a:t>
          </a:r>
          <a:r>
            <a:rPr kumimoji="1" lang="en-US" altLang="ja-JP" sz="1100"/>
            <a:t>)</a:t>
          </a:r>
          <a:r>
            <a:rPr kumimoji="1" lang="ja-JP" altLang="en-US" sz="1100"/>
            <a:t>認知症対応型通所介護</a:t>
          </a:r>
        </a:p>
      </xdr:txBody>
    </xdr:sp>
    <xdr:clientData/>
  </xdr:twoCellAnchor>
  <xdr:twoCellAnchor>
    <xdr:from>
      <xdr:col>6</xdr:col>
      <xdr:colOff>12700</xdr:colOff>
      <xdr:row>9</xdr:row>
      <xdr:rowOff>12700</xdr:rowOff>
    </xdr:from>
    <xdr:to>
      <xdr:col>10</xdr:col>
      <xdr:colOff>495300</xdr:colOff>
      <xdr:row>10</xdr:row>
      <xdr:rowOff>133350</xdr:rowOff>
    </xdr:to>
    <xdr:sp macro="[0]!Macro11" textlink="">
      <xdr:nvSpPr>
        <xdr:cNvPr id="11" name="テキスト ボックス 10">
          <a:hlinkClick xmlns:r="http://schemas.openxmlformats.org/officeDocument/2006/relationships" r:id="rId8"/>
        </xdr:cNvPr>
        <xdr:cNvSpPr txBox="1"/>
      </xdr:nvSpPr>
      <xdr:spPr>
        <a:xfrm>
          <a:off x="3975100" y="2070100"/>
          <a:ext cx="3124200" cy="3492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看護小規模多機能型居宅介護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6</xdr:col>
      <xdr:colOff>6350</xdr:colOff>
      <xdr:row>7</xdr:row>
      <xdr:rowOff>19050</xdr:rowOff>
    </xdr:from>
    <xdr:to>
      <xdr:col>10</xdr:col>
      <xdr:colOff>488950</xdr:colOff>
      <xdr:row>8</xdr:row>
      <xdr:rowOff>139700</xdr:rowOff>
    </xdr:to>
    <xdr:sp macro="[0]!Macro10" textlink="">
      <xdr:nvSpPr>
        <xdr:cNvPr id="12" name="テキスト ボックス 11">
          <a:hlinkClick xmlns:r="http://schemas.openxmlformats.org/officeDocument/2006/relationships" r:id="rId9"/>
        </xdr:cNvPr>
        <xdr:cNvSpPr txBox="1"/>
      </xdr:nvSpPr>
      <xdr:spPr>
        <a:xfrm>
          <a:off x="3968750" y="1619250"/>
          <a:ext cx="3124200" cy="3492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地域密着型介護老人福祉施設入所者生活介護</a:t>
          </a:r>
        </a:p>
      </xdr:txBody>
    </xdr:sp>
    <xdr:clientData/>
  </xdr:twoCellAnchor>
  <xdr:twoCellAnchor>
    <xdr:from>
      <xdr:col>6</xdr:col>
      <xdr:colOff>19050</xdr:colOff>
      <xdr:row>1</xdr:row>
      <xdr:rowOff>6350</xdr:rowOff>
    </xdr:from>
    <xdr:to>
      <xdr:col>10</xdr:col>
      <xdr:colOff>501650</xdr:colOff>
      <xdr:row>2</xdr:row>
      <xdr:rowOff>127000</xdr:rowOff>
    </xdr:to>
    <xdr:sp macro="[0]!Macro7" textlink="">
      <xdr:nvSpPr>
        <xdr:cNvPr id="13" name="テキスト ボックス 12">
          <a:hlinkClick xmlns:r="http://schemas.openxmlformats.org/officeDocument/2006/relationships" r:id="rId10"/>
        </xdr:cNvPr>
        <xdr:cNvSpPr txBox="1"/>
      </xdr:nvSpPr>
      <xdr:spPr>
        <a:xfrm>
          <a:off x="3981450" y="234950"/>
          <a:ext cx="3124200" cy="3492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</a:t>
          </a:r>
          <a:r>
            <a:rPr kumimoji="1" lang="ja-JP" altLang="en-US" sz="1100"/>
            <a:t>介護予防</a:t>
          </a:r>
          <a:r>
            <a:rPr kumimoji="1" lang="en-US" altLang="ja-JP" sz="1100"/>
            <a:t>)</a:t>
          </a:r>
          <a:r>
            <a:rPr kumimoji="1" lang="ja-JP" altLang="en-US" sz="1100"/>
            <a:t>小規模多機能型居宅介護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5</xdr:row>
      <xdr:rowOff>19050</xdr:rowOff>
    </xdr:from>
    <xdr:to>
      <xdr:col>5</xdr:col>
      <xdr:colOff>482600</xdr:colOff>
      <xdr:row>6</xdr:row>
      <xdr:rowOff>139700</xdr:rowOff>
    </xdr:to>
    <xdr:sp macro="[0]!Macro3" textlink="">
      <xdr:nvSpPr>
        <xdr:cNvPr id="18" name="テキスト ボックス 17">
          <a:hlinkClick xmlns:r="http://schemas.openxmlformats.org/officeDocument/2006/relationships" r:id="rId11"/>
        </xdr:cNvPr>
        <xdr:cNvSpPr txBox="1"/>
      </xdr:nvSpPr>
      <xdr:spPr>
        <a:xfrm>
          <a:off x="660400" y="1162050"/>
          <a:ext cx="3124200" cy="3492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夜間対応型訪問介護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5"/>
  <sheetViews>
    <sheetView tabSelected="1" workbookViewId="0">
      <selection activeCell="G20" sqref="G20"/>
    </sheetView>
  </sheetViews>
  <sheetFormatPr defaultRowHeight="18" x14ac:dyDescent="0.55000000000000004"/>
  <sheetData>
    <row r="15" spans="2:2" ht="22.5" x14ac:dyDescent="0.65">
      <c r="B15" s="14" t="s">
        <v>54</v>
      </c>
    </row>
  </sheetData>
  <phoneticPr fontId="3"/>
  <pageMargins left="0.7" right="0.7" top="0.75" bottom="0.7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34"/>
  <sheetViews>
    <sheetView zoomScaleNormal="100" workbookViewId="0">
      <selection sqref="A1:E1"/>
    </sheetView>
  </sheetViews>
  <sheetFormatPr defaultRowHeight="18" x14ac:dyDescent="0.55000000000000004"/>
  <cols>
    <col min="1" max="1" width="4.9140625" style="11" customWidth="1"/>
    <col min="2" max="2" width="11.58203125" style="11" customWidth="1"/>
    <col min="3" max="3" width="41.5" style="11" customWidth="1"/>
    <col min="4" max="4" width="10" style="11" customWidth="1"/>
    <col min="5" max="5" width="12.5" style="11" customWidth="1"/>
    <col min="6" max="16384" width="8.6640625" style="11"/>
  </cols>
  <sheetData>
    <row r="1" spans="1:5" x14ac:dyDescent="0.55000000000000004">
      <c r="A1" s="29" t="s">
        <v>52</v>
      </c>
      <c r="B1" s="29"/>
      <c r="C1" s="29"/>
      <c r="D1" s="29"/>
      <c r="E1" s="29"/>
    </row>
    <row r="2" spans="1:5" ht="7.5" customHeight="1" x14ac:dyDescent="0.55000000000000004"/>
    <row r="3" spans="1:5" ht="24" customHeight="1" x14ac:dyDescent="0.55000000000000004">
      <c r="A3" s="11" t="s">
        <v>28</v>
      </c>
      <c r="C3" s="11" t="s">
        <v>46</v>
      </c>
    </row>
    <row r="4" spans="1:5" ht="24" customHeight="1" x14ac:dyDescent="0.55000000000000004">
      <c r="A4" s="30" t="s">
        <v>29</v>
      </c>
      <c r="B4" s="31"/>
      <c r="C4" s="15" t="str">
        <f>HLOOKUP(D4,'添付一覧 '!B2:M29,2,FALSE)</f>
        <v>地域密着型特定施設入居者生活介護</v>
      </c>
      <c r="D4" s="11">
        <v>9</v>
      </c>
    </row>
    <row r="5" spans="1:5" ht="24" customHeight="1" x14ac:dyDescent="0.55000000000000004">
      <c r="A5" s="11" t="s">
        <v>43</v>
      </c>
      <c r="C5" s="32" t="s">
        <v>49</v>
      </c>
      <c r="D5" s="32"/>
      <c r="E5" s="32"/>
    </row>
    <row r="6" spans="1:5" ht="9" customHeight="1" x14ac:dyDescent="0.55000000000000004">
      <c r="C6" s="32"/>
      <c r="D6" s="32"/>
      <c r="E6" s="32"/>
    </row>
    <row r="7" spans="1:5" ht="9" customHeight="1" x14ac:dyDescent="0.55000000000000004"/>
    <row r="8" spans="1:5" x14ac:dyDescent="0.55000000000000004">
      <c r="A8" s="33" t="s">
        <v>32</v>
      </c>
      <c r="B8" s="33"/>
      <c r="C8" s="33"/>
      <c r="D8" s="26" t="s">
        <v>42</v>
      </c>
      <c r="E8" s="26" t="s">
        <v>33</v>
      </c>
    </row>
    <row r="9" spans="1:5" ht="18" customHeight="1" x14ac:dyDescent="0.55000000000000004">
      <c r="A9" s="12">
        <v>1</v>
      </c>
      <c r="B9" s="34" t="s">
        <v>53</v>
      </c>
      <c r="C9" s="35"/>
      <c r="D9" s="26" t="str">
        <f>HLOOKUP($D$4,'添付一覧 '!B2:M29,3,FALSE)</f>
        <v>○</v>
      </c>
      <c r="E9" s="13"/>
    </row>
    <row r="10" spans="1:5" ht="20" x14ac:dyDescent="0.55000000000000004">
      <c r="A10" s="12">
        <v>2</v>
      </c>
      <c r="B10" s="27" t="s">
        <v>3</v>
      </c>
      <c r="C10" s="28"/>
      <c r="D10" s="26" t="str">
        <f>HLOOKUP(D4,'添付一覧 '!B2:M29,4,FALSE)</f>
        <v>○</v>
      </c>
      <c r="E10" s="13"/>
    </row>
    <row r="11" spans="1:5" ht="20" hidden="1" x14ac:dyDescent="0.55000000000000004">
      <c r="A11" s="12"/>
      <c r="B11" s="27" t="s">
        <v>4</v>
      </c>
      <c r="C11" s="28"/>
      <c r="D11" s="26" t="str">
        <f>HLOOKUP(D4,'添付一覧 '!B2:M29,5,FALSE)</f>
        <v>×</v>
      </c>
      <c r="E11" s="13"/>
    </row>
    <row r="12" spans="1:5" ht="20" x14ac:dyDescent="0.55000000000000004">
      <c r="A12" s="12">
        <v>3</v>
      </c>
      <c r="B12" s="27" t="s">
        <v>30</v>
      </c>
      <c r="C12" s="28"/>
      <c r="D12" s="26" t="str">
        <f>HLOOKUP(D4,'添付一覧 '!B2:M29,6,FALSE)</f>
        <v>○</v>
      </c>
      <c r="E12" s="13"/>
    </row>
    <row r="13" spans="1:5" ht="20" x14ac:dyDescent="0.55000000000000004">
      <c r="A13" s="12">
        <v>4</v>
      </c>
      <c r="B13" s="27" t="s">
        <v>6</v>
      </c>
      <c r="C13" s="28"/>
      <c r="D13" s="26" t="str">
        <f>HLOOKUP(D4,'添付一覧 '!B2:M29,7,FALSE)</f>
        <v>○</v>
      </c>
      <c r="E13" s="13"/>
    </row>
    <row r="14" spans="1:5" ht="20" hidden="1" x14ac:dyDescent="0.55000000000000004">
      <c r="A14" s="12"/>
      <c r="B14" s="27" t="s">
        <v>7</v>
      </c>
      <c r="C14" s="28"/>
      <c r="D14" s="26" t="str">
        <f>HLOOKUP(D4,'添付一覧 '!B2:M29,8,FALSE)</f>
        <v>×</v>
      </c>
      <c r="E14" s="13"/>
    </row>
    <row r="15" spans="1:5" ht="20" hidden="1" x14ac:dyDescent="0.55000000000000004">
      <c r="A15" s="12"/>
      <c r="B15" s="27" t="s">
        <v>8</v>
      </c>
      <c r="C15" s="28"/>
      <c r="D15" s="26" t="str">
        <f>HLOOKUP(D4,'添付一覧 '!B2:M29,9,FALSE)</f>
        <v>×</v>
      </c>
      <c r="E15" s="13"/>
    </row>
    <row r="16" spans="1:5" ht="20" hidden="1" x14ac:dyDescent="0.55000000000000004">
      <c r="A16" s="12"/>
      <c r="B16" s="27" t="s">
        <v>9</v>
      </c>
      <c r="C16" s="28"/>
      <c r="D16" s="26" t="str">
        <f>HLOOKUP(D4,'添付一覧 '!B2:M29,10,FALSE)</f>
        <v>×</v>
      </c>
      <c r="E16" s="13"/>
    </row>
    <row r="17" spans="1:5" ht="20" hidden="1" x14ac:dyDescent="0.55000000000000004">
      <c r="A17" s="12"/>
      <c r="B17" s="27" t="s">
        <v>10</v>
      </c>
      <c r="C17" s="28"/>
      <c r="D17" s="26" t="str">
        <f>HLOOKUP(D4,'添付一覧 '!B2:M29,11,FALSE)</f>
        <v>×</v>
      </c>
      <c r="E17" s="13"/>
    </row>
    <row r="18" spans="1:5" ht="20" x14ac:dyDescent="0.55000000000000004">
      <c r="A18" s="12">
        <v>5</v>
      </c>
      <c r="B18" s="27" t="s">
        <v>34</v>
      </c>
      <c r="C18" s="28"/>
      <c r="D18" s="26" t="str">
        <f>HLOOKUP(D4,'添付一覧 '!B2:M29,12,FALSE)</f>
        <v>○</v>
      </c>
      <c r="E18" s="13"/>
    </row>
    <row r="19" spans="1:5" ht="20" hidden="1" x14ac:dyDescent="0.55000000000000004">
      <c r="A19" s="12"/>
      <c r="B19" s="27" t="s">
        <v>11</v>
      </c>
      <c r="C19" s="28"/>
      <c r="D19" s="26" t="str">
        <f>HLOOKUP(D4,'添付一覧 '!B2:M29,13,FALSE)</f>
        <v>×</v>
      </c>
      <c r="E19" s="13"/>
    </row>
    <row r="20" spans="1:5" ht="20" hidden="1" x14ac:dyDescent="0.55000000000000004">
      <c r="A20" s="12"/>
      <c r="B20" s="27" t="s">
        <v>12</v>
      </c>
      <c r="C20" s="28"/>
      <c r="D20" s="26" t="str">
        <f>HLOOKUP(D4,'添付一覧 '!B2:M29,14,FALSE)</f>
        <v>×</v>
      </c>
      <c r="E20" s="13"/>
    </row>
    <row r="21" spans="1:5" ht="20" hidden="1" x14ac:dyDescent="0.55000000000000004">
      <c r="A21" s="12"/>
      <c r="B21" s="27" t="s">
        <v>13</v>
      </c>
      <c r="C21" s="28"/>
      <c r="D21" s="26" t="str">
        <f>HLOOKUP(D4,'添付一覧 '!B2:M29,15,FALSE)</f>
        <v>×</v>
      </c>
      <c r="E21" s="13"/>
    </row>
    <row r="22" spans="1:5" ht="20" hidden="1" x14ac:dyDescent="0.55000000000000004">
      <c r="A22" s="12"/>
      <c r="B22" s="27" t="s">
        <v>38</v>
      </c>
      <c r="C22" s="28"/>
      <c r="D22" s="26" t="str">
        <f>HLOOKUP(D4,'添付一覧 '!B2:M29,16,FALSE)</f>
        <v>×</v>
      </c>
      <c r="E22" s="13"/>
    </row>
    <row r="23" spans="1:5" ht="20" x14ac:dyDescent="0.55000000000000004">
      <c r="A23" s="12">
        <v>6</v>
      </c>
      <c r="B23" s="27" t="s">
        <v>35</v>
      </c>
      <c r="C23" s="28"/>
      <c r="D23" s="26" t="str">
        <f>HLOOKUP(D4,'添付一覧 '!B2:M29,17,FALSE)</f>
        <v>○</v>
      </c>
      <c r="E23" s="13"/>
    </row>
    <row r="24" spans="1:5" ht="20" hidden="1" x14ac:dyDescent="0.55000000000000004">
      <c r="A24" s="12"/>
      <c r="B24" s="27" t="s">
        <v>14</v>
      </c>
      <c r="C24" s="28"/>
      <c r="D24" s="26" t="str">
        <f>HLOOKUP(D4,'添付一覧 '!B2:M29,18,FALSE)</f>
        <v>×</v>
      </c>
      <c r="E24" s="13"/>
    </row>
    <row r="25" spans="1:5" ht="36" hidden="1" customHeight="1" x14ac:dyDescent="0.55000000000000004">
      <c r="A25" s="12"/>
      <c r="B25" s="27" t="s">
        <v>15</v>
      </c>
      <c r="C25" s="28"/>
      <c r="D25" s="26" t="str">
        <f>HLOOKUP(D4,'添付一覧 '!B2:M29,19,FALSE)</f>
        <v>×</v>
      </c>
      <c r="E25" s="13"/>
    </row>
    <row r="26" spans="1:5" ht="36" hidden="1" customHeight="1" x14ac:dyDescent="0.55000000000000004">
      <c r="A26" s="12"/>
      <c r="B26" s="27" t="s">
        <v>16</v>
      </c>
      <c r="C26" s="28"/>
      <c r="D26" s="26" t="str">
        <f>HLOOKUP(D4,'添付一覧 '!B2:M29,20,FALSE)</f>
        <v>×</v>
      </c>
      <c r="E26" s="13"/>
    </row>
    <row r="27" spans="1:5" ht="20" hidden="1" x14ac:dyDescent="0.55000000000000004">
      <c r="A27" s="12">
        <v>7</v>
      </c>
      <c r="B27" s="27" t="s">
        <v>36</v>
      </c>
      <c r="C27" s="28"/>
      <c r="D27" s="26" t="str">
        <f>HLOOKUP(D4,'添付一覧 '!B2:M29,21,FALSE)</f>
        <v>×</v>
      </c>
      <c r="E27" s="13"/>
    </row>
    <row r="28" spans="1:5" ht="36" hidden="1" customHeight="1" x14ac:dyDescent="0.55000000000000004">
      <c r="A28" s="12"/>
      <c r="B28" s="27" t="s">
        <v>47</v>
      </c>
      <c r="C28" s="28"/>
      <c r="D28" s="26" t="str">
        <f>HLOOKUP(D4,'添付一覧 '!B2:M29,22,FALSE)</f>
        <v>×</v>
      </c>
      <c r="E28" s="13"/>
    </row>
    <row r="29" spans="1:5" ht="36" hidden="1" customHeight="1" x14ac:dyDescent="0.55000000000000004">
      <c r="A29" s="12"/>
      <c r="B29" s="27" t="s">
        <v>37</v>
      </c>
      <c r="C29" s="28"/>
      <c r="D29" s="26" t="str">
        <f>HLOOKUP(D4,'添付一覧 '!B2:M29,23,FALSE)</f>
        <v>×</v>
      </c>
      <c r="E29" s="13"/>
    </row>
    <row r="30" spans="1:5" ht="20" hidden="1" x14ac:dyDescent="0.55000000000000004">
      <c r="A30" s="12"/>
      <c r="B30" s="27" t="s">
        <v>18</v>
      </c>
      <c r="C30" s="28"/>
      <c r="D30" s="26" t="str">
        <f>HLOOKUP(D4,'添付一覧 '!B2:M29,24,FALSE)</f>
        <v>×</v>
      </c>
      <c r="E30" s="13"/>
    </row>
    <row r="31" spans="1:5" ht="20" hidden="1" x14ac:dyDescent="0.55000000000000004">
      <c r="A31" s="12"/>
      <c r="B31" s="27" t="s">
        <v>19</v>
      </c>
      <c r="C31" s="28"/>
      <c r="D31" s="26" t="str">
        <f>HLOOKUP(D4,'添付一覧 '!B2:M29,25,FALSE)</f>
        <v>×</v>
      </c>
      <c r="E31" s="13"/>
    </row>
    <row r="32" spans="1:5" ht="20" hidden="1" x14ac:dyDescent="0.55000000000000004">
      <c r="A32" s="12"/>
      <c r="B32" s="27" t="s">
        <v>20</v>
      </c>
      <c r="C32" s="28"/>
      <c r="D32" s="26" t="str">
        <f>HLOOKUP(D4,'添付一覧 '!B2:M29,26,FALSE)</f>
        <v>×</v>
      </c>
      <c r="E32" s="13"/>
    </row>
    <row r="33" spans="1:5" ht="20" hidden="1" x14ac:dyDescent="0.55000000000000004">
      <c r="A33" s="12"/>
      <c r="B33" s="27" t="s">
        <v>21</v>
      </c>
      <c r="C33" s="28"/>
      <c r="D33" s="26" t="str">
        <f>HLOOKUP(D4,'添付一覧 '!B2:M29,27,FALSE)</f>
        <v>×</v>
      </c>
      <c r="E33" s="13"/>
    </row>
    <row r="34" spans="1:5" ht="20" hidden="1" x14ac:dyDescent="0.55000000000000004">
      <c r="A34" s="12"/>
      <c r="B34" s="27" t="s">
        <v>22</v>
      </c>
      <c r="C34" s="28"/>
      <c r="D34" s="26" t="str">
        <f>HLOOKUP(D4,'添付一覧 '!B2:M29,28,FALSE)</f>
        <v>×</v>
      </c>
      <c r="E34" s="13"/>
    </row>
  </sheetData>
  <autoFilter ref="A8:E34">
    <filterColumn colId="0" showButton="0"/>
    <filterColumn colId="1" showButton="0"/>
    <filterColumn colId="3">
      <filters>
        <filter val="○"/>
      </filters>
    </filterColumn>
  </autoFilter>
  <mergeCells count="30">
    <mergeCell ref="B10:C10"/>
    <mergeCell ref="A1:E1"/>
    <mergeCell ref="A4:B4"/>
    <mergeCell ref="C5:E6"/>
    <mergeCell ref="A8:C8"/>
    <mergeCell ref="B9:C9"/>
    <mergeCell ref="B22:C22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34:C34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</mergeCells>
  <phoneticPr fontId="3"/>
  <conditionalFormatting sqref="D9:D34">
    <cfRule type="dataBar" priority="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{4E454D32-7E35-4875-856D-D5DD17C34A99}</x14:id>
        </ext>
      </extLst>
    </cfRule>
  </conditionalFormatting>
  <conditionalFormatting sqref="D9:E34 A9:B34">
    <cfRule type="expression" dxfId="5" priority="3">
      <formula>$D9="×"</formula>
    </cfRule>
  </conditionalFormatting>
  <conditionalFormatting sqref="C4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{AC448A43-541F-45E4-B849-2685D74B6883}</x14:id>
        </ext>
      </extLst>
    </cfRule>
  </conditionalFormatting>
  <conditionalFormatting sqref="C4">
    <cfRule type="expression" dxfId="4" priority="1">
      <formula>$D4="×"</formula>
    </cfRule>
  </conditionalFormatting>
  <dataValidations count="1">
    <dataValidation type="list" allowBlank="1" showInputMessage="1" showErrorMessage="1" sqref="E9:E34">
      <formula1>"☑"</formula1>
    </dataValidation>
  </dataValidations>
  <pageMargins left="0.77" right="0.6" top="0.75" bottom="0.75" header="0.3" footer="0.3"/>
  <pageSetup paperSize="9"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E454D32-7E35-4875-856D-D5DD17C34A9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D9:D34</xm:sqref>
        </x14:conditionalFormatting>
        <x14:conditionalFormatting xmlns:xm="http://schemas.microsoft.com/office/excel/2006/main">
          <x14:cfRule type="dataBar" id="{AC448A43-541F-45E4-B849-2685D74B688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34"/>
  <sheetViews>
    <sheetView zoomScaleNormal="100" workbookViewId="0">
      <selection sqref="A1:E1"/>
    </sheetView>
  </sheetViews>
  <sheetFormatPr defaultRowHeight="18" x14ac:dyDescent="0.55000000000000004"/>
  <cols>
    <col min="1" max="1" width="4.9140625" style="11" customWidth="1"/>
    <col min="2" max="2" width="11.58203125" style="11" customWidth="1"/>
    <col min="3" max="3" width="41.5" style="11" customWidth="1"/>
    <col min="4" max="4" width="10" style="11" customWidth="1"/>
    <col min="5" max="5" width="12.5" style="11" customWidth="1"/>
    <col min="6" max="16384" width="8.6640625" style="11"/>
  </cols>
  <sheetData>
    <row r="1" spans="1:5" x14ac:dyDescent="0.55000000000000004">
      <c r="A1" s="29" t="s">
        <v>52</v>
      </c>
      <c r="B1" s="29"/>
      <c r="C1" s="29"/>
      <c r="D1" s="29"/>
      <c r="E1" s="29"/>
    </row>
    <row r="2" spans="1:5" ht="7.5" customHeight="1" x14ac:dyDescent="0.55000000000000004"/>
    <row r="3" spans="1:5" ht="24" customHeight="1" x14ac:dyDescent="0.55000000000000004">
      <c r="A3" s="11" t="s">
        <v>28</v>
      </c>
      <c r="C3" s="11" t="s">
        <v>46</v>
      </c>
    </row>
    <row r="4" spans="1:5" ht="24" customHeight="1" x14ac:dyDescent="0.55000000000000004">
      <c r="A4" s="30" t="s">
        <v>29</v>
      </c>
      <c r="B4" s="31"/>
      <c r="C4" s="15" t="str">
        <f>HLOOKUP(D4,'添付一覧 '!B2:M29,2,FALSE)</f>
        <v>地域密着型介護老人福祉施設入所者生活介護</v>
      </c>
      <c r="D4" s="11">
        <v>10</v>
      </c>
    </row>
    <row r="5" spans="1:5" ht="24" customHeight="1" x14ac:dyDescent="0.55000000000000004">
      <c r="A5" s="11" t="s">
        <v>43</v>
      </c>
      <c r="C5" s="32" t="s">
        <v>49</v>
      </c>
      <c r="D5" s="32"/>
      <c r="E5" s="32"/>
    </row>
    <row r="6" spans="1:5" ht="9" customHeight="1" x14ac:dyDescent="0.55000000000000004">
      <c r="C6" s="32"/>
      <c r="D6" s="32"/>
      <c r="E6" s="32"/>
    </row>
    <row r="7" spans="1:5" ht="9" customHeight="1" x14ac:dyDescent="0.55000000000000004"/>
    <row r="8" spans="1:5" x14ac:dyDescent="0.55000000000000004">
      <c r="A8" s="33" t="s">
        <v>32</v>
      </c>
      <c r="B8" s="33"/>
      <c r="C8" s="33"/>
      <c r="D8" s="26" t="s">
        <v>42</v>
      </c>
      <c r="E8" s="26" t="s">
        <v>33</v>
      </c>
    </row>
    <row r="9" spans="1:5" ht="18" customHeight="1" x14ac:dyDescent="0.55000000000000004">
      <c r="A9" s="12">
        <v>1</v>
      </c>
      <c r="B9" s="34" t="s">
        <v>53</v>
      </c>
      <c r="C9" s="35"/>
      <c r="D9" s="26" t="str">
        <f>HLOOKUP($D$4,'添付一覧 '!B2:M29,3,FALSE)</f>
        <v>○</v>
      </c>
      <c r="E9" s="13"/>
    </row>
    <row r="10" spans="1:5" ht="20" x14ac:dyDescent="0.55000000000000004">
      <c r="A10" s="12">
        <v>2</v>
      </c>
      <c r="B10" s="27" t="s">
        <v>3</v>
      </c>
      <c r="C10" s="28"/>
      <c r="D10" s="26" t="str">
        <f>HLOOKUP(D4,'添付一覧 '!B2:M29,4,FALSE)</f>
        <v>○</v>
      </c>
      <c r="E10" s="13"/>
    </row>
    <row r="11" spans="1:5" ht="20" hidden="1" x14ac:dyDescent="0.55000000000000004">
      <c r="A11" s="12"/>
      <c r="B11" s="27" t="s">
        <v>4</v>
      </c>
      <c r="C11" s="28"/>
      <c r="D11" s="26" t="str">
        <f>HLOOKUP(D4,'添付一覧 '!B2:M29,5,FALSE)</f>
        <v>×</v>
      </c>
      <c r="E11" s="13"/>
    </row>
    <row r="12" spans="1:5" ht="20" x14ac:dyDescent="0.55000000000000004">
      <c r="A12" s="12">
        <v>3</v>
      </c>
      <c r="B12" s="27" t="s">
        <v>30</v>
      </c>
      <c r="C12" s="28"/>
      <c r="D12" s="26" t="str">
        <f>HLOOKUP(D4,'添付一覧 '!B2:M29,6,FALSE)</f>
        <v>○</v>
      </c>
      <c r="E12" s="13"/>
    </row>
    <row r="13" spans="1:5" ht="20" x14ac:dyDescent="0.55000000000000004">
      <c r="A13" s="12">
        <v>4</v>
      </c>
      <c r="B13" s="27" t="s">
        <v>6</v>
      </c>
      <c r="C13" s="28"/>
      <c r="D13" s="26" t="str">
        <f>HLOOKUP(D4,'添付一覧 '!B2:M29,7,FALSE)</f>
        <v>○</v>
      </c>
      <c r="E13" s="13"/>
    </row>
    <row r="14" spans="1:5" ht="20" hidden="1" x14ac:dyDescent="0.55000000000000004">
      <c r="A14" s="12"/>
      <c r="B14" s="27" t="s">
        <v>7</v>
      </c>
      <c r="C14" s="28"/>
      <c r="D14" s="26" t="str">
        <f>HLOOKUP(D4,'添付一覧 '!B2:M29,8,FALSE)</f>
        <v>×</v>
      </c>
      <c r="E14" s="13"/>
    </row>
    <row r="15" spans="1:5" ht="20" hidden="1" x14ac:dyDescent="0.55000000000000004">
      <c r="A15" s="12"/>
      <c r="B15" s="27" t="s">
        <v>8</v>
      </c>
      <c r="C15" s="28"/>
      <c r="D15" s="26" t="str">
        <f>HLOOKUP(D4,'添付一覧 '!B2:M29,9,FALSE)</f>
        <v>×</v>
      </c>
      <c r="E15" s="13"/>
    </row>
    <row r="16" spans="1:5" ht="20" hidden="1" x14ac:dyDescent="0.55000000000000004">
      <c r="A16" s="12"/>
      <c r="B16" s="27" t="s">
        <v>9</v>
      </c>
      <c r="C16" s="28"/>
      <c r="D16" s="26" t="str">
        <f>HLOOKUP(D4,'添付一覧 '!B2:M29,10,FALSE)</f>
        <v>×</v>
      </c>
      <c r="E16" s="13"/>
    </row>
    <row r="17" spans="1:5" ht="20" hidden="1" x14ac:dyDescent="0.55000000000000004">
      <c r="A17" s="12"/>
      <c r="B17" s="27" t="s">
        <v>10</v>
      </c>
      <c r="C17" s="28"/>
      <c r="D17" s="26" t="str">
        <f>HLOOKUP(D4,'添付一覧 '!B2:M29,11,FALSE)</f>
        <v>×</v>
      </c>
      <c r="E17" s="13"/>
    </row>
    <row r="18" spans="1:5" ht="20" x14ac:dyDescent="0.55000000000000004">
      <c r="A18" s="12">
        <v>5</v>
      </c>
      <c r="B18" s="27" t="s">
        <v>34</v>
      </c>
      <c r="C18" s="28"/>
      <c r="D18" s="26" t="str">
        <f>HLOOKUP(D4,'添付一覧 '!B2:M29,12,FALSE)</f>
        <v>○</v>
      </c>
      <c r="E18" s="13"/>
    </row>
    <row r="19" spans="1:5" ht="20" hidden="1" x14ac:dyDescent="0.55000000000000004">
      <c r="A19" s="12"/>
      <c r="B19" s="27" t="s">
        <v>11</v>
      </c>
      <c r="C19" s="28"/>
      <c r="D19" s="26" t="str">
        <f>HLOOKUP(D4,'添付一覧 '!B2:M29,13,FALSE)</f>
        <v>×</v>
      </c>
      <c r="E19" s="13"/>
    </row>
    <row r="20" spans="1:5" ht="20" hidden="1" x14ac:dyDescent="0.55000000000000004">
      <c r="A20" s="12"/>
      <c r="B20" s="27" t="s">
        <v>12</v>
      </c>
      <c r="C20" s="28"/>
      <c r="D20" s="26" t="str">
        <f>HLOOKUP(D4,'添付一覧 '!B2:M29,14,FALSE)</f>
        <v>×</v>
      </c>
      <c r="E20" s="13"/>
    </row>
    <row r="21" spans="1:5" ht="20" hidden="1" x14ac:dyDescent="0.55000000000000004">
      <c r="A21" s="12"/>
      <c r="B21" s="27" t="s">
        <v>13</v>
      </c>
      <c r="C21" s="28"/>
      <c r="D21" s="26" t="str">
        <f>HLOOKUP(D4,'添付一覧 '!B2:M29,15,FALSE)</f>
        <v>×</v>
      </c>
      <c r="E21" s="13"/>
    </row>
    <row r="22" spans="1:5" ht="20" hidden="1" x14ac:dyDescent="0.55000000000000004">
      <c r="A22" s="12"/>
      <c r="B22" s="27" t="s">
        <v>38</v>
      </c>
      <c r="C22" s="28"/>
      <c r="D22" s="26" t="str">
        <f>HLOOKUP(D4,'添付一覧 '!B2:M29,16,FALSE)</f>
        <v>×</v>
      </c>
      <c r="E22" s="13"/>
    </row>
    <row r="23" spans="1:5" ht="20" x14ac:dyDescent="0.55000000000000004">
      <c r="A23" s="12">
        <v>6</v>
      </c>
      <c r="B23" s="27" t="s">
        <v>35</v>
      </c>
      <c r="C23" s="28"/>
      <c r="D23" s="26" t="str">
        <f>HLOOKUP(D4,'添付一覧 '!B2:M29,17,FALSE)</f>
        <v>○</v>
      </c>
      <c r="E23" s="13"/>
    </row>
    <row r="24" spans="1:5" ht="20" hidden="1" x14ac:dyDescent="0.55000000000000004">
      <c r="A24" s="12"/>
      <c r="B24" s="27" t="s">
        <v>14</v>
      </c>
      <c r="C24" s="28"/>
      <c r="D24" s="26" t="str">
        <f>HLOOKUP(D4,'添付一覧 '!B2:M29,18,FALSE)</f>
        <v>×</v>
      </c>
      <c r="E24" s="13"/>
    </row>
    <row r="25" spans="1:5" ht="36" hidden="1" customHeight="1" x14ac:dyDescent="0.55000000000000004">
      <c r="A25" s="12"/>
      <c r="B25" s="27" t="s">
        <v>15</v>
      </c>
      <c r="C25" s="28"/>
      <c r="D25" s="26" t="str">
        <f>HLOOKUP(D4,'添付一覧 '!B2:M29,19,FALSE)</f>
        <v>×</v>
      </c>
      <c r="E25" s="13"/>
    </row>
    <row r="26" spans="1:5" ht="36" hidden="1" customHeight="1" x14ac:dyDescent="0.55000000000000004">
      <c r="A26" s="12"/>
      <c r="B26" s="27" t="s">
        <v>16</v>
      </c>
      <c r="C26" s="28"/>
      <c r="D26" s="26" t="str">
        <f>HLOOKUP(D4,'添付一覧 '!B2:M29,20,FALSE)</f>
        <v>×</v>
      </c>
      <c r="E26" s="13"/>
    </row>
    <row r="27" spans="1:5" ht="20" hidden="1" x14ac:dyDescent="0.55000000000000004">
      <c r="A27" s="12">
        <v>7</v>
      </c>
      <c r="B27" s="27" t="s">
        <v>36</v>
      </c>
      <c r="C27" s="28"/>
      <c r="D27" s="26" t="str">
        <f>HLOOKUP(D4,'添付一覧 '!B2:M29,21,FALSE)</f>
        <v>×</v>
      </c>
      <c r="E27" s="13"/>
    </row>
    <row r="28" spans="1:5" ht="36" hidden="1" customHeight="1" x14ac:dyDescent="0.55000000000000004">
      <c r="A28" s="12"/>
      <c r="B28" s="27" t="s">
        <v>47</v>
      </c>
      <c r="C28" s="28"/>
      <c r="D28" s="26" t="str">
        <f>HLOOKUP(D4,'添付一覧 '!B2:M29,22,FALSE)</f>
        <v>×</v>
      </c>
      <c r="E28" s="13"/>
    </row>
    <row r="29" spans="1:5" ht="36" hidden="1" customHeight="1" x14ac:dyDescent="0.55000000000000004">
      <c r="A29" s="12"/>
      <c r="B29" s="27" t="s">
        <v>37</v>
      </c>
      <c r="C29" s="28"/>
      <c r="D29" s="26" t="str">
        <f>HLOOKUP(D4,'添付一覧 '!B2:M29,23,FALSE)</f>
        <v>×</v>
      </c>
      <c r="E29" s="13"/>
    </row>
    <row r="30" spans="1:5" ht="20" hidden="1" x14ac:dyDescent="0.55000000000000004">
      <c r="A30" s="12"/>
      <c r="B30" s="27" t="s">
        <v>18</v>
      </c>
      <c r="C30" s="28"/>
      <c r="D30" s="26" t="str">
        <f>HLOOKUP(D4,'添付一覧 '!B2:M29,24,FALSE)</f>
        <v>×</v>
      </c>
      <c r="E30" s="13"/>
    </row>
    <row r="31" spans="1:5" ht="20" hidden="1" x14ac:dyDescent="0.55000000000000004">
      <c r="A31" s="12"/>
      <c r="B31" s="27" t="s">
        <v>19</v>
      </c>
      <c r="C31" s="28"/>
      <c r="D31" s="26" t="str">
        <f>HLOOKUP(D4,'添付一覧 '!B2:M29,25,FALSE)</f>
        <v>×</v>
      </c>
      <c r="E31" s="13"/>
    </row>
    <row r="32" spans="1:5" ht="20" hidden="1" x14ac:dyDescent="0.55000000000000004">
      <c r="A32" s="12"/>
      <c r="B32" s="27" t="s">
        <v>20</v>
      </c>
      <c r="C32" s="28"/>
      <c r="D32" s="26" t="str">
        <f>HLOOKUP(D4,'添付一覧 '!B2:M29,26,FALSE)</f>
        <v>×</v>
      </c>
      <c r="E32" s="13"/>
    </row>
    <row r="33" spans="1:5" ht="20" hidden="1" x14ac:dyDescent="0.55000000000000004">
      <c r="A33" s="12"/>
      <c r="B33" s="27" t="s">
        <v>21</v>
      </c>
      <c r="C33" s="28"/>
      <c r="D33" s="26" t="str">
        <f>HLOOKUP(D4,'添付一覧 '!B2:M29,27,FALSE)</f>
        <v>×</v>
      </c>
      <c r="E33" s="13"/>
    </row>
    <row r="34" spans="1:5" ht="20" hidden="1" x14ac:dyDescent="0.55000000000000004">
      <c r="A34" s="12"/>
      <c r="B34" s="27" t="s">
        <v>22</v>
      </c>
      <c r="C34" s="28"/>
      <c r="D34" s="26" t="str">
        <f>HLOOKUP(D4,'添付一覧 '!B2:M29,28,FALSE)</f>
        <v>×</v>
      </c>
      <c r="E34" s="13"/>
    </row>
  </sheetData>
  <autoFilter ref="A8:E34">
    <filterColumn colId="0" showButton="0"/>
    <filterColumn colId="1" showButton="0"/>
    <filterColumn colId="3">
      <filters>
        <filter val="○"/>
      </filters>
    </filterColumn>
  </autoFilter>
  <mergeCells count="30">
    <mergeCell ref="B10:C10"/>
    <mergeCell ref="A1:E1"/>
    <mergeCell ref="A4:B4"/>
    <mergeCell ref="C5:E6"/>
    <mergeCell ref="A8:C8"/>
    <mergeCell ref="B9:C9"/>
    <mergeCell ref="B22:C22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34:C34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</mergeCells>
  <phoneticPr fontId="3"/>
  <conditionalFormatting sqref="D9:D34">
    <cfRule type="dataBar" priority="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{728520E9-9771-4680-B04A-3D5932B6FC7F}</x14:id>
        </ext>
      </extLst>
    </cfRule>
  </conditionalFormatting>
  <conditionalFormatting sqref="D9:E34 A9:B34">
    <cfRule type="expression" dxfId="3" priority="3">
      <formula>$D9="×"</formula>
    </cfRule>
  </conditionalFormatting>
  <conditionalFormatting sqref="C4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{F9B83785-A4F6-42E2-9B63-EF2DB0F5B7BC}</x14:id>
        </ext>
      </extLst>
    </cfRule>
  </conditionalFormatting>
  <conditionalFormatting sqref="C4">
    <cfRule type="expression" dxfId="2" priority="1">
      <formula>$D4="×"</formula>
    </cfRule>
  </conditionalFormatting>
  <dataValidations count="1">
    <dataValidation type="list" allowBlank="1" showInputMessage="1" showErrorMessage="1" sqref="E9:E34">
      <formula1>"☑"</formula1>
    </dataValidation>
  </dataValidations>
  <pageMargins left="0.77" right="0.6" top="0.75" bottom="0.75" header="0.3" footer="0.3"/>
  <pageSetup paperSize="9"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28520E9-9771-4680-B04A-3D5932B6FC7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D9:D34</xm:sqref>
        </x14:conditionalFormatting>
        <x14:conditionalFormatting xmlns:xm="http://schemas.microsoft.com/office/excel/2006/main">
          <x14:cfRule type="dataBar" id="{F9B83785-A4F6-42E2-9B63-EF2DB0F5B7B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34"/>
  <sheetViews>
    <sheetView zoomScaleNormal="100" workbookViewId="0">
      <selection sqref="A1:E1"/>
    </sheetView>
  </sheetViews>
  <sheetFormatPr defaultRowHeight="18" x14ac:dyDescent="0.55000000000000004"/>
  <cols>
    <col min="1" max="1" width="4.9140625" style="11" customWidth="1"/>
    <col min="2" max="2" width="11.58203125" style="11" customWidth="1"/>
    <col min="3" max="3" width="41.5" style="11" customWidth="1"/>
    <col min="4" max="4" width="10" style="11" customWidth="1"/>
    <col min="5" max="5" width="12.5" style="11" customWidth="1"/>
    <col min="6" max="16384" width="8.6640625" style="11"/>
  </cols>
  <sheetData>
    <row r="1" spans="1:5" x14ac:dyDescent="0.55000000000000004">
      <c r="A1" s="29" t="s">
        <v>52</v>
      </c>
      <c r="B1" s="29"/>
      <c r="C1" s="29"/>
      <c r="D1" s="29"/>
      <c r="E1" s="29"/>
    </row>
    <row r="2" spans="1:5" ht="7.5" customHeight="1" x14ac:dyDescent="0.55000000000000004"/>
    <row r="3" spans="1:5" ht="24" customHeight="1" x14ac:dyDescent="0.55000000000000004">
      <c r="A3" s="11" t="s">
        <v>28</v>
      </c>
      <c r="C3" s="11" t="s">
        <v>46</v>
      </c>
    </row>
    <row r="4" spans="1:5" ht="24" customHeight="1" x14ac:dyDescent="0.55000000000000004">
      <c r="A4" s="30" t="s">
        <v>29</v>
      </c>
      <c r="B4" s="31"/>
      <c r="C4" s="15" t="str">
        <f>HLOOKUP(D4,'添付一覧 '!B2:M29,2,FALSE)</f>
        <v>看護小規模多機能型居宅介護</v>
      </c>
      <c r="D4" s="11">
        <v>11</v>
      </c>
    </row>
    <row r="5" spans="1:5" ht="24" customHeight="1" x14ac:dyDescent="0.55000000000000004">
      <c r="A5" s="11" t="s">
        <v>43</v>
      </c>
      <c r="C5" s="32" t="s">
        <v>49</v>
      </c>
      <c r="D5" s="32"/>
      <c r="E5" s="32"/>
    </row>
    <row r="6" spans="1:5" ht="9" customHeight="1" x14ac:dyDescent="0.55000000000000004">
      <c r="C6" s="32"/>
      <c r="D6" s="32"/>
      <c r="E6" s="32"/>
    </row>
    <row r="7" spans="1:5" ht="9" customHeight="1" x14ac:dyDescent="0.55000000000000004"/>
    <row r="8" spans="1:5" x14ac:dyDescent="0.55000000000000004">
      <c r="A8" s="33" t="s">
        <v>32</v>
      </c>
      <c r="B8" s="33"/>
      <c r="C8" s="33"/>
      <c r="D8" s="26" t="s">
        <v>42</v>
      </c>
      <c r="E8" s="26" t="s">
        <v>33</v>
      </c>
    </row>
    <row r="9" spans="1:5" ht="18" customHeight="1" x14ac:dyDescent="0.55000000000000004">
      <c r="A9" s="12">
        <v>1</v>
      </c>
      <c r="B9" s="34" t="s">
        <v>53</v>
      </c>
      <c r="C9" s="35"/>
      <c r="D9" s="26" t="str">
        <f>HLOOKUP($D$4,'添付一覧 '!B2:M29,3,FALSE)</f>
        <v>○</v>
      </c>
      <c r="E9" s="13"/>
    </row>
    <row r="10" spans="1:5" ht="20" x14ac:dyDescent="0.55000000000000004">
      <c r="A10" s="12">
        <v>2</v>
      </c>
      <c r="B10" s="27" t="s">
        <v>3</v>
      </c>
      <c r="C10" s="28"/>
      <c r="D10" s="26" t="str">
        <f>HLOOKUP(D4,'添付一覧 '!B2:M29,4,FALSE)</f>
        <v>○</v>
      </c>
      <c r="E10" s="13"/>
    </row>
    <row r="11" spans="1:5" ht="20" hidden="1" x14ac:dyDescent="0.55000000000000004">
      <c r="A11" s="12"/>
      <c r="B11" s="27" t="s">
        <v>4</v>
      </c>
      <c r="C11" s="28"/>
      <c r="D11" s="26" t="str">
        <f>HLOOKUP(D4,'添付一覧 '!B2:M29,5,FALSE)</f>
        <v>×</v>
      </c>
      <c r="E11" s="13"/>
    </row>
    <row r="12" spans="1:5" ht="20" x14ac:dyDescent="0.55000000000000004">
      <c r="A12" s="12">
        <v>3</v>
      </c>
      <c r="B12" s="27" t="s">
        <v>30</v>
      </c>
      <c r="C12" s="28"/>
      <c r="D12" s="26" t="str">
        <f>HLOOKUP(D4,'添付一覧 '!B2:M29,6,FALSE)</f>
        <v>○</v>
      </c>
      <c r="E12" s="13"/>
    </row>
    <row r="13" spans="1:5" ht="20" x14ac:dyDescent="0.55000000000000004">
      <c r="A13" s="12">
        <v>4</v>
      </c>
      <c r="B13" s="27" t="s">
        <v>6</v>
      </c>
      <c r="C13" s="28"/>
      <c r="D13" s="26" t="str">
        <f>HLOOKUP(D4,'添付一覧 '!B2:M29,7,FALSE)</f>
        <v>○</v>
      </c>
      <c r="E13" s="13"/>
    </row>
    <row r="14" spans="1:5" ht="20" hidden="1" x14ac:dyDescent="0.55000000000000004">
      <c r="A14" s="12"/>
      <c r="B14" s="27" t="s">
        <v>7</v>
      </c>
      <c r="C14" s="28"/>
      <c r="D14" s="26" t="str">
        <f>HLOOKUP(D4,'添付一覧 '!B2:M29,8,FALSE)</f>
        <v>×</v>
      </c>
      <c r="E14" s="13"/>
    </row>
    <row r="15" spans="1:5" ht="20" hidden="1" x14ac:dyDescent="0.55000000000000004">
      <c r="A15" s="12"/>
      <c r="B15" s="27" t="s">
        <v>8</v>
      </c>
      <c r="C15" s="28"/>
      <c r="D15" s="26" t="str">
        <f>HLOOKUP(D4,'添付一覧 '!B2:M29,9,FALSE)</f>
        <v>×</v>
      </c>
      <c r="E15" s="13"/>
    </row>
    <row r="16" spans="1:5" ht="20" hidden="1" x14ac:dyDescent="0.55000000000000004">
      <c r="A16" s="12"/>
      <c r="B16" s="27" t="s">
        <v>9</v>
      </c>
      <c r="C16" s="28"/>
      <c r="D16" s="26" t="str">
        <f>HLOOKUP(D4,'添付一覧 '!B2:M29,10,FALSE)</f>
        <v>×</v>
      </c>
      <c r="E16" s="13"/>
    </row>
    <row r="17" spans="1:5" ht="20" hidden="1" x14ac:dyDescent="0.55000000000000004">
      <c r="A17" s="12"/>
      <c r="B17" s="27" t="s">
        <v>10</v>
      </c>
      <c r="C17" s="28"/>
      <c r="D17" s="26" t="str">
        <f>HLOOKUP(D4,'添付一覧 '!B2:M29,11,FALSE)</f>
        <v>×</v>
      </c>
      <c r="E17" s="13"/>
    </row>
    <row r="18" spans="1:5" ht="20" x14ac:dyDescent="0.55000000000000004">
      <c r="A18" s="12">
        <v>5</v>
      </c>
      <c r="B18" s="27" t="s">
        <v>34</v>
      </c>
      <c r="C18" s="28"/>
      <c r="D18" s="26" t="str">
        <f>HLOOKUP(D4,'添付一覧 '!B2:M29,12,FALSE)</f>
        <v>○</v>
      </c>
      <c r="E18" s="13"/>
    </row>
    <row r="19" spans="1:5" ht="20" hidden="1" x14ac:dyDescent="0.55000000000000004">
      <c r="A19" s="12"/>
      <c r="B19" s="27" t="s">
        <v>11</v>
      </c>
      <c r="C19" s="28"/>
      <c r="D19" s="26" t="str">
        <f>HLOOKUP(D4,'添付一覧 '!B2:M29,13,FALSE)</f>
        <v>×</v>
      </c>
      <c r="E19" s="13"/>
    </row>
    <row r="20" spans="1:5" ht="20" hidden="1" x14ac:dyDescent="0.55000000000000004">
      <c r="A20" s="12"/>
      <c r="B20" s="27" t="s">
        <v>12</v>
      </c>
      <c r="C20" s="28"/>
      <c r="D20" s="26" t="str">
        <f>HLOOKUP(D4,'添付一覧 '!B2:M29,14,FALSE)</f>
        <v>×</v>
      </c>
      <c r="E20" s="13"/>
    </row>
    <row r="21" spans="1:5" ht="20" hidden="1" x14ac:dyDescent="0.55000000000000004">
      <c r="A21" s="12"/>
      <c r="B21" s="27" t="s">
        <v>13</v>
      </c>
      <c r="C21" s="28"/>
      <c r="D21" s="26" t="str">
        <f>HLOOKUP(D4,'添付一覧 '!B2:M29,15,FALSE)</f>
        <v>×</v>
      </c>
      <c r="E21" s="13"/>
    </row>
    <row r="22" spans="1:5" ht="20" hidden="1" x14ac:dyDescent="0.55000000000000004">
      <c r="A22" s="12"/>
      <c r="B22" s="27" t="s">
        <v>38</v>
      </c>
      <c r="C22" s="28"/>
      <c r="D22" s="26" t="str">
        <f>HLOOKUP(D4,'添付一覧 '!B2:M29,16,FALSE)</f>
        <v>×</v>
      </c>
      <c r="E22" s="13"/>
    </row>
    <row r="23" spans="1:5" ht="20" x14ac:dyDescent="0.55000000000000004">
      <c r="A23" s="12">
        <v>6</v>
      </c>
      <c r="B23" s="27" t="s">
        <v>35</v>
      </c>
      <c r="C23" s="28"/>
      <c r="D23" s="26" t="str">
        <f>HLOOKUP(D4,'添付一覧 '!B2:M29,17,FALSE)</f>
        <v>○</v>
      </c>
      <c r="E23" s="13"/>
    </row>
    <row r="24" spans="1:5" ht="20" hidden="1" x14ac:dyDescent="0.55000000000000004">
      <c r="A24" s="12"/>
      <c r="B24" s="27" t="s">
        <v>14</v>
      </c>
      <c r="C24" s="28"/>
      <c r="D24" s="26" t="str">
        <f>HLOOKUP(D4,'添付一覧 '!B2:M29,18,FALSE)</f>
        <v>×</v>
      </c>
      <c r="E24" s="13"/>
    </row>
    <row r="25" spans="1:5" ht="36" hidden="1" customHeight="1" x14ac:dyDescent="0.55000000000000004">
      <c r="A25" s="12"/>
      <c r="B25" s="27" t="s">
        <v>15</v>
      </c>
      <c r="C25" s="28"/>
      <c r="D25" s="26" t="str">
        <f>HLOOKUP(D4,'添付一覧 '!B2:M29,19,FALSE)</f>
        <v>×</v>
      </c>
      <c r="E25" s="13"/>
    </row>
    <row r="26" spans="1:5" ht="36" hidden="1" customHeight="1" x14ac:dyDescent="0.55000000000000004">
      <c r="A26" s="12"/>
      <c r="B26" s="27" t="s">
        <v>16</v>
      </c>
      <c r="C26" s="28"/>
      <c r="D26" s="26" t="str">
        <f>HLOOKUP(D4,'添付一覧 '!B2:M29,20,FALSE)</f>
        <v>×</v>
      </c>
      <c r="E26" s="13"/>
    </row>
    <row r="27" spans="1:5" ht="20" hidden="1" x14ac:dyDescent="0.55000000000000004">
      <c r="A27" s="12">
        <v>7</v>
      </c>
      <c r="B27" s="27" t="s">
        <v>36</v>
      </c>
      <c r="C27" s="28"/>
      <c r="D27" s="26" t="str">
        <f>HLOOKUP(D4,'添付一覧 '!B2:M29,21,FALSE)</f>
        <v>×</v>
      </c>
      <c r="E27" s="13"/>
    </row>
    <row r="28" spans="1:5" ht="36" hidden="1" customHeight="1" x14ac:dyDescent="0.55000000000000004">
      <c r="A28" s="12"/>
      <c r="B28" s="27" t="s">
        <v>47</v>
      </c>
      <c r="C28" s="28"/>
      <c r="D28" s="26" t="str">
        <f>HLOOKUP(D4,'添付一覧 '!B2:M29,22,FALSE)</f>
        <v>×</v>
      </c>
      <c r="E28" s="13"/>
    </row>
    <row r="29" spans="1:5" ht="36" hidden="1" customHeight="1" x14ac:dyDescent="0.55000000000000004">
      <c r="A29" s="12"/>
      <c r="B29" s="27" t="s">
        <v>37</v>
      </c>
      <c r="C29" s="28"/>
      <c r="D29" s="26" t="str">
        <f>HLOOKUP(D4,'添付一覧 '!B2:M29,23,FALSE)</f>
        <v>×</v>
      </c>
      <c r="E29" s="13"/>
    </row>
    <row r="30" spans="1:5" ht="20" hidden="1" x14ac:dyDescent="0.55000000000000004">
      <c r="A30" s="12"/>
      <c r="B30" s="27" t="s">
        <v>18</v>
      </c>
      <c r="C30" s="28"/>
      <c r="D30" s="26" t="str">
        <f>HLOOKUP(D4,'添付一覧 '!B2:M29,24,FALSE)</f>
        <v>×</v>
      </c>
      <c r="E30" s="13"/>
    </row>
    <row r="31" spans="1:5" ht="20" hidden="1" x14ac:dyDescent="0.55000000000000004">
      <c r="A31" s="12"/>
      <c r="B31" s="27" t="s">
        <v>19</v>
      </c>
      <c r="C31" s="28"/>
      <c r="D31" s="26" t="str">
        <f>HLOOKUP(D4,'添付一覧 '!B2:M29,25,FALSE)</f>
        <v>×</v>
      </c>
      <c r="E31" s="13"/>
    </row>
    <row r="32" spans="1:5" ht="20" hidden="1" x14ac:dyDescent="0.55000000000000004">
      <c r="A32" s="12"/>
      <c r="B32" s="27" t="s">
        <v>20</v>
      </c>
      <c r="C32" s="28"/>
      <c r="D32" s="26" t="str">
        <f>HLOOKUP(D4,'添付一覧 '!B2:M29,26,FALSE)</f>
        <v>×</v>
      </c>
      <c r="E32" s="13"/>
    </row>
    <row r="33" spans="1:5" ht="20" hidden="1" x14ac:dyDescent="0.55000000000000004">
      <c r="A33" s="12"/>
      <c r="B33" s="27" t="s">
        <v>21</v>
      </c>
      <c r="C33" s="28"/>
      <c r="D33" s="26" t="str">
        <f>HLOOKUP(D4,'添付一覧 '!B2:M29,27,FALSE)</f>
        <v>×</v>
      </c>
      <c r="E33" s="13"/>
    </row>
    <row r="34" spans="1:5" ht="20" hidden="1" x14ac:dyDescent="0.55000000000000004">
      <c r="A34" s="12"/>
      <c r="B34" s="27" t="s">
        <v>22</v>
      </c>
      <c r="C34" s="28"/>
      <c r="D34" s="26" t="str">
        <f>HLOOKUP(D4,'添付一覧 '!B2:M29,28,FALSE)</f>
        <v>×</v>
      </c>
      <c r="E34" s="13"/>
    </row>
  </sheetData>
  <autoFilter ref="A8:E34">
    <filterColumn colId="0" showButton="0"/>
    <filterColumn colId="1" showButton="0"/>
    <filterColumn colId="3">
      <filters>
        <filter val="○"/>
      </filters>
    </filterColumn>
  </autoFilter>
  <mergeCells count="30">
    <mergeCell ref="B10:C10"/>
    <mergeCell ref="A1:E1"/>
    <mergeCell ref="A4:B4"/>
    <mergeCell ref="C5:E6"/>
    <mergeCell ref="A8:C8"/>
    <mergeCell ref="B9:C9"/>
    <mergeCell ref="B22:C22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34:C34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</mergeCells>
  <phoneticPr fontId="3"/>
  <conditionalFormatting sqref="D9:D34">
    <cfRule type="dataBar" priority="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{8188C79A-88F1-4FB4-9684-3D20D03F1AE4}</x14:id>
        </ext>
      </extLst>
    </cfRule>
  </conditionalFormatting>
  <conditionalFormatting sqref="D9:E34 A9:B34">
    <cfRule type="expression" dxfId="1" priority="3">
      <formula>$D9="×"</formula>
    </cfRule>
  </conditionalFormatting>
  <conditionalFormatting sqref="C4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{C63C0F47-74E4-48C9-9782-643475BCA1AF}</x14:id>
        </ext>
      </extLst>
    </cfRule>
  </conditionalFormatting>
  <conditionalFormatting sqref="C4">
    <cfRule type="expression" dxfId="0" priority="1">
      <formula>$D4="×"</formula>
    </cfRule>
  </conditionalFormatting>
  <dataValidations count="1">
    <dataValidation type="list" allowBlank="1" showInputMessage="1" showErrorMessage="1" sqref="E9:E34">
      <formula1>"☑"</formula1>
    </dataValidation>
  </dataValidations>
  <pageMargins left="0.77" right="0.6" top="0.75" bottom="0.75" header="0.3" footer="0.3"/>
  <pageSetup paperSize="9"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88C79A-88F1-4FB4-9684-3D20D03F1AE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D9:D34</xm:sqref>
        </x14:conditionalFormatting>
        <x14:conditionalFormatting xmlns:xm="http://schemas.microsoft.com/office/excel/2006/main">
          <x14:cfRule type="dataBar" id="{C63C0F47-74E4-48C9-9782-643475BCA1A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sqref="A1:B1"/>
    </sheetView>
  </sheetViews>
  <sheetFormatPr defaultColWidth="8.25" defaultRowHeight="13" x14ac:dyDescent="0.55000000000000004"/>
  <cols>
    <col min="1" max="1" width="3.58203125" style="7" customWidth="1"/>
    <col min="2" max="2" width="50.33203125" style="1" customWidth="1"/>
    <col min="3" max="13" width="12.9140625" style="1" customWidth="1"/>
    <col min="14" max="16384" width="8.25" style="1"/>
  </cols>
  <sheetData>
    <row r="1" spans="1:13" ht="30" customHeight="1" x14ac:dyDescent="0.55000000000000004">
      <c r="A1" s="36" t="s">
        <v>50</v>
      </c>
      <c r="B1" s="36"/>
      <c r="M1" s="2"/>
    </row>
    <row r="2" spans="1:13" ht="16.5" customHeight="1" x14ac:dyDescent="0.55000000000000004">
      <c r="A2" s="3"/>
      <c r="B2" s="3"/>
      <c r="C2" s="1">
        <v>1</v>
      </c>
      <c r="D2" s="1">
        <v>2</v>
      </c>
      <c r="E2" s="1">
        <v>3</v>
      </c>
      <c r="F2" s="1">
        <v>4</v>
      </c>
      <c r="G2" s="1">
        <v>5</v>
      </c>
      <c r="H2" s="1">
        <v>6</v>
      </c>
      <c r="I2" s="1">
        <v>7</v>
      </c>
      <c r="J2" s="1">
        <v>8</v>
      </c>
      <c r="K2" s="1">
        <v>9</v>
      </c>
      <c r="L2" s="1">
        <v>10</v>
      </c>
      <c r="M2" s="1">
        <v>11</v>
      </c>
    </row>
    <row r="3" spans="1:13" s="4" customFormat="1" ht="42.75" customHeight="1" x14ac:dyDescent="0.55000000000000004">
      <c r="A3" s="21"/>
      <c r="B3" s="24" t="s">
        <v>27</v>
      </c>
      <c r="C3" s="22" t="s">
        <v>40</v>
      </c>
      <c r="D3" s="22" t="s">
        <v>39</v>
      </c>
      <c r="E3" s="22" t="s">
        <v>44</v>
      </c>
      <c r="F3" s="22" t="s">
        <v>45</v>
      </c>
      <c r="G3" s="22" t="s">
        <v>41</v>
      </c>
      <c r="H3" s="22" t="s">
        <v>24</v>
      </c>
      <c r="I3" s="22" t="s">
        <v>25</v>
      </c>
      <c r="J3" s="22" t="s">
        <v>26</v>
      </c>
      <c r="K3" s="22" t="s">
        <v>0</v>
      </c>
      <c r="L3" s="22" t="s">
        <v>1</v>
      </c>
      <c r="M3" s="23" t="s">
        <v>2</v>
      </c>
    </row>
    <row r="4" spans="1:13" s="4" customFormat="1" ht="24" customHeight="1" x14ac:dyDescent="0.55000000000000004">
      <c r="A4" s="17">
        <v>1</v>
      </c>
      <c r="B4" s="18" t="s">
        <v>51</v>
      </c>
      <c r="C4" s="19" t="s">
        <v>5</v>
      </c>
      <c r="D4" s="19" t="s">
        <v>5</v>
      </c>
      <c r="E4" s="19" t="s">
        <v>5</v>
      </c>
      <c r="F4" s="19" t="s">
        <v>5</v>
      </c>
      <c r="G4" s="19" t="s">
        <v>5</v>
      </c>
      <c r="H4" s="19" t="s">
        <v>5</v>
      </c>
      <c r="I4" s="19" t="s">
        <v>5</v>
      </c>
      <c r="J4" s="19" t="s">
        <v>5</v>
      </c>
      <c r="K4" s="19" t="s">
        <v>5</v>
      </c>
      <c r="L4" s="19" t="s">
        <v>5</v>
      </c>
      <c r="M4" s="20" t="s">
        <v>5</v>
      </c>
    </row>
    <row r="5" spans="1:13" s="4" customFormat="1" ht="24" customHeight="1" x14ac:dyDescent="0.55000000000000004">
      <c r="A5" s="8">
        <v>2</v>
      </c>
      <c r="B5" s="9" t="s">
        <v>3</v>
      </c>
      <c r="C5" s="5" t="s">
        <v>5</v>
      </c>
      <c r="D5" s="5" t="s">
        <v>5</v>
      </c>
      <c r="E5" s="5" t="s">
        <v>5</v>
      </c>
      <c r="F5" s="5" t="s">
        <v>5</v>
      </c>
      <c r="G5" s="5" t="s">
        <v>5</v>
      </c>
      <c r="H5" s="5" t="s">
        <v>5</v>
      </c>
      <c r="I5" s="5" t="s">
        <v>5</v>
      </c>
      <c r="J5" s="5" t="s">
        <v>5</v>
      </c>
      <c r="K5" s="5" t="s">
        <v>5</v>
      </c>
      <c r="L5" s="5" t="s">
        <v>5</v>
      </c>
      <c r="M5" s="6" t="s">
        <v>5</v>
      </c>
    </row>
    <row r="6" spans="1:13" s="4" customFormat="1" ht="24" customHeight="1" x14ac:dyDescent="0.55000000000000004">
      <c r="A6" s="8"/>
      <c r="B6" s="9" t="s">
        <v>4</v>
      </c>
      <c r="C6" s="5" t="s">
        <v>31</v>
      </c>
      <c r="D6" s="5" t="s">
        <v>31</v>
      </c>
      <c r="E6" s="5" t="s">
        <v>31</v>
      </c>
      <c r="F6" s="5" t="s">
        <v>31</v>
      </c>
      <c r="G6" s="5" t="s">
        <v>31</v>
      </c>
      <c r="H6" s="5" t="s">
        <v>31</v>
      </c>
      <c r="I6" s="5" t="s">
        <v>31</v>
      </c>
      <c r="J6" s="5" t="s">
        <v>31</v>
      </c>
      <c r="K6" s="5" t="s">
        <v>31</v>
      </c>
      <c r="L6" s="5" t="s">
        <v>31</v>
      </c>
      <c r="M6" s="6" t="s">
        <v>31</v>
      </c>
    </row>
    <row r="7" spans="1:13" s="4" customFormat="1" ht="24" customHeight="1" x14ac:dyDescent="0.55000000000000004">
      <c r="A7" s="8">
        <v>3</v>
      </c>
      <c r="B7" s="9" t="s">
        <v>30</v>
      </c>
      <c r="C7" s="5" t="s">
        <v>5</v>
      </c>
      <c r="D7" s="5" t="s">
        <v>5</v>
      </c>
      <c r="E7" s="5" t="s">
        <v>5</v>
      </c>
      <c r="F7" s="5" t="s">
        <v>5</v>
      </c>
      <c r="G7" s="5" t="s">
        <v>5</v>
      </c>
      <c r="H7" s="5" t="s">
        <v>5</v>
      </c>
      <c r="I7" s="5" t="s">
        <v>5</v>
      </c>
      <c r="J7" s="5" t="s">
        <v>5</v>
      </c>
      <c r="K7" s="5" t="s">
        <v>5</v>
      </c>
      <c r="L7" s="5" t="s">
        <v>5</v>
      </c>
      <c r="M7" s="6" t="s">
        <v>5</v>
      </c>
    </row>
    <row r="8" spans="1:13" s="4" customFormat="1" ht="24" customHeight="1" x14ac:dyDescent="0.55000000000000004">
      <c r="A8" s="8">
        <v>4</v>
      </c>
      <c r="B8" s="9" t="s">
        <v>6</v>
      </c>
      <c r="C8" s="5" t="s">
        <v>5</v>
      </c>
      <c r="D8" s="5" t="s">
        <v>5</v>
      </c>
      <c r="E8" s="5" t="s">
        <v>5</v>
      </c>
      <c r="F8" s="5" t="s">
        <v>5</v>
      </c>
      <c r="G8" s="5" t="s">
        <v>5</v>
      </c>
      <c r="H8" s="5" t="s">
        <v>5</v>
      </c>
      <c r="I8" s="5" t="s">
        <v>5</v>
      </c>
      <c r="J8" s="5" t="s">
        <v>5</v>
      </c>
      <c r="K8" s="5" t="s">
        <v>5</v>
      </c>
      <c r="L8" s="5" t="s">
        <v>5</v>
      </c>
      <c r="M8" s="6" t="s">
        <v>5</v>
      </c>
    </row>
    <row r="9" spans="1:13" s="4" customFormat="1" ht="24" customHeight="1" x14ac:dyDescent="0.55000000000000004">
      <c r="A9" s="8"/>
      <c r="B9" s="9" t="s">
        <v>7</v>
      </c>
      <c r="C9" s="5" t="s">
        <v>31</v>
      </c>
      <c r="D9" s="5" t="s">
        <v>31</v>
      </c>
      <c r="E9" s="5" t="s">
        <v>31</v>
      </c>
      <c r="F9" s="5" t="s">
        <v>31</v>
      </c>
      <c r="G9" s="5" t="s">
        <v>31</v>
      </c>
      <c r="H9" s="5" t="s">
        <v>31</v>
      </c>
      <c r="I9" s="5" t="s">
        <v>31</v>
      </c>
      <c r="J9" s="5" t="s">
        <v>31</v>
      </c>
      <c r="K9" s="5" t="s">
        <v>31</v>
      </c>
      <c r="L9" s="5" t="s">
        <v>31</v>
      </c>
      <c r="M9" s="6" t="s">
        <v>31</v>
      </c>
    </row>
    <row r="10" spans="1:13" s="4" customFormat="1" ht="24" customHeight="1" x14ac:dyDescent="0.55000000000000004">
      <c r="A10" s="8"/>
      <c r="B10" s="9" t="s">
        <v>8</v>
      </c>
      <c r="C10" s="5" t="s">
        <v>31</v>
      </c>
      <c r="D10" s="5" t="s">
        <v>31</v>
      </c>
      <c r="E10" s="5" t="s">
        <v>31</v>
      </c>
      <c r="F10" s="5" t="s">
        <v>31</v>
      </c>
      <c r="G10" s="5" t="s">
        <v>31</v>
      </c>
      <c r="H10" s="5" t="s">
        <v>31</v>
      </c>
      <c r="I10" s="5" t="s">
        <v>31</v>
      </c>
      <c r="J10" s="5" t="s">
        <v>31</v>
      </c>
      <c r="K10" s="5" t="s">
        <v>31</v>
      </c>
      <c r="L10" s="5" t="s">
        <v>31</v>
      </c>
      <c r="M10" s="6" t="s">
        <v>31</v>
      </c>
    </row>
    <row r="11" spans="1:13" s="4" customFormat="1" ht="24" customHeight="1" x14ac:dyDescent="0.55000000000000004">
      <c r="A11" s="8"/>
      <c r="B11" s="9" t="s">
        <v>9</v>
      </c>
      <c r="C11" s="5" t="s">
        <v>31</v>
      </c>
      <c r="D11" s="5" t="s">
        <v>31</v>
      </c>
      <c r="E11" s="5" t="s">
        <v>31</v>
      </c>
      <c r="F11" s="5" t="s">
        <v>31</v>
      </c>
      <c r="G11" s="5" t="s">
        <v>31</v>
      </c>
      <c r="H11" s="5" t="s">
        <v>31</v>
      </c>
      <c r="I11" s="5" t="s">
        <v>31</v>
      </c>
      <c r="J11" s="5" t="s">
        <v>31</v>
      </c>
      <c r="K11" s="5" t="s">
        <v>31</v>
      </c>
      <c r="L11" s="5" t="s">
        <v>31</v>
      </c>
      <c r="M11" s="6" t="s">
        <v>31</v>
      </c>
    </row>
    <row r="12" spans="1:13" s="4" customFormat="1" ht="24" customHeight="1" x14ac:dyDescent="0.55000000000000004">
      <c r="A12" s="8"/>
      <c r="B12" s="9" t="s">
        <v>10</v>
      </c>
      <c r="C12" s="5" t="s">
        <v>31</v>
      </c>
      <c r="D12" s="5" t="s">
        <v>31</v>
      </c>
      <c r="E12" s="5" t="s">
        <v>31</v>
      </c>
      <c r="F12" s="5" t="s">
        <v>31</v>
      </c>
      <c r="G12" s="5" t="s">
        <v>31</v>
      </c>
      <c r="H12" s="5" t="s">
        <v>31</v>
      </c>
      <c r="I12" s="5" t="s">
        <v>31</v>
      </c>
      <c r="J12" s="5" t="s">
        <v>31</v>
      </c>
      <c r="K12" s="5" t="s">
        <v>31</v>
      </c>
      <c r="L12" s="5" t="s">
        <v>31</v>
      </c>
      <c r="M12" s="6" t="s">
        <v>31</v>
      </c>
    </row>
    <row r="13" spans="1:13" s="4" customFormat="1" ht="24" customHeight="1" x14ac:dyDescent="0.55000000000000004">
      <c r="A13" s="8">
        <v>5</v>
      </c>
      <c r="B13" s="9" t="s">
        <v>34</v>
      </c>
      <c r="C13" s="5" t="s">
        <v>5</v>
      </c>
      <c r="D13" s="5" t="s">
        <v>5</v>
      </c>
      <c r="E13" s="5" t="s">
        <v>5</v>
      </c>
      <c r="F13" s="5" t="s">
        <v>5</v>
      </c>
      <c r="G13" s="5" t="s">
        <v>5</v>
      </c>
      <c r="H13" s="5" t="s">
        <v>5</v>
      </c>
      <c r="I13" s="5" t="s">
        <v>5</v>
      </c>
      <c r="J13" s="5" t="s">
        <v>5</v>
      </c>
      <c r="K13" s="5" t="s">
        <v>5</v>
      </c>
      <c r="L13" s="5" t="s">
        <v>5</v>
      </c>
      <c r="M13" s="6" t="s">
        <v>5</v>
      </c>
    </row>
    <row r="14" spans="1:13" s="4" customFormat="1" ht="24" customHeight="1" x14ac:dyDescent="0.55000000000000004">
      <c r="A14" s="8"/>
      <c r="B14" s="9" t="s">
        <v>11</v>
      </c>
      <c r="C14" s="5" t="s">
        <v>31</v>
      </c>
      <c r="D14" s="5" t="s">
        <v>31</v>
      </c>
      <c r="E14" s="5" t="s">
        <v>31</v>
      </c>
      <c r="F14" s="5" t="s">
        <v>31</v>
      </c>
      <c r="G14" s="5" t="s">
        <v>31</v>
      </c>
      <c r="H14" s="5" t="s">
        <v>31</v>
      </c>
      <c r="I14" s="5" t="s">
        <v>31</v>
      </c>
      <c r="J14" s="5" t="s">
        <v>31</v>
      </c>
      <c r="K14" s="5" t="s">
        <v>31</v>
      </c>
      <c r="L14" s="5" t="s">
        <v>31</v>
      </c>
      <c r="M14" s="6" t="s">
        <v>31</v>
      </c>
    </row>
    <row r="15" spans="1:13" s="4" customFormat="1" ht="24" customHeight="1" x14ac:dyDescent="0.55000000000000004">
      <c r="A15" s="8"/>
      <c r="B15" s="9" t="s">
        <v>12</v>
      </c>
      <c r="C15" s="5" t="s">
        <v>31</v>
      </c>
      <c r="D15" s="5" t="s">
        <v>31</v>
      </c>
      <c r="E15" s="5" t="s">
        <v>31</v>
      </c>
      <c r="F15" s="5" t="s">
        <v>31</v>
      </c>
      <c r="G15" s="5" t="s">
        <v>31</v>
      </c>
      <c r="H15" s="5" t="s">
        <v>31</v>
      </c>
      <c r="I15" s="5" t="s">
        <v>31</v>
      </c>
      <c r="J15" s="5" t="s">
        <v>31</v>
      </c>
      <c r="K15" s="5" t="s">
        <v>31</v>
      </c>
      <c r="L15" s="5" t="s">
        <v>31</v>
      </c>
      <c r="M15" s="6" t="s">
        <v>31</v>
      </c>
    </row>
    <row r="16" spans="1:13" s="4" customFormat="1" ht="24" customHeight="1" x14ac:dyDescent="0.55000000000000004">
      <c r="A16" s="8"/>
      <c r="B16" s="9" t="s">
        <v>13</v>
      </c>
      <c r="C16" s="5" t="s">
        <v>31</v>
      </c>
      <c r="D16" s="5" t="s">
        <v>31</v>
      </c>
      <c r="E16" s="5" t="s">
        <v>31</v>
      </c>
      <c r="F16" s="5" t="s">
        <v>31</v>
      </c>
      <c r="G16" s="5" t="s">
        <v>31</v>
      </c>
      <c r="H16" s="5" t="s">
        <v>31</v>
      </c>
      <c r="I16" s="5" t="s">
        <v>31</v>
      </c>
      <c r="J16" s="5" t="s">
        <v>31</v>
      </c>
      <c r="K16" s="5" t="s">
        <v>31</v>
      </c>
      <c r="L16" s="5" t="s">
        <v>31</v>
      </c>
      <c r="M16" s="6" t="s">
        <v>31</v>
      </c>
    </row>
    <row r="17" spans="1:13" s="4" customFormat="1" ht="24" customHeight="1" x14ac:dyDescent="0.55000000000000004">
      <c r="A17" s="8"/>
      <c r="B17" s="9" t="s">
        <v>38</v>
      </c>
      <c r="C17" s="5" t="s">
        <v>31</v>
      </c>
      <c r="D17" s="5" t="s">
        <v>31</v>
      </c>
      <c r="E17" s="5" t="s">
        <v>31</v>
      </c>
      <c r="F17" s="5" t="s">
        <v>31</v>
      </c>
      <c r="G17" s="5" t="s">
        <v>31</v>
      </c>
      <c r="H17" s="5" t="s">
        <v>31</v>
      </c>
      <c r="I17" s="5" t="s">
        <v>31</v>
      </c>
      <c r="J17" s="5" t="s">
        <v>31</v>
      </c>
      <c r="K17" s="5" t="s">
        <v>31</v>
      </c>
      <c r="L17" s="5" t="s">
        <v>31</v>
      </c>
      <c r="M17" s="6" t="s">
        <v>31</v>
      </c>
    </row>
    <row r="18" spans="1:13" s="4" customFormat="1" ht="24" customHeight="1" x14ac:dyDescent="0.55000000000000004">
      <c r="A18" s="8">
        <v>6</v>
      </c>
      <c r="B18" s="9" t="s">
        <v>35</v>
      </c>
      <c r="C18" s="5" t="s">
        <v>31</v>
      </c>
      <c r="D18" s="5" t="s">
        <v>31</v>
      </c>
      <c r="E18" s="5" t="s">
        <v>31</v>
      </c>
      <c r="F18" s="5" t="s">
        <v>31</v>
      </c>
      <c r="G18" s="5" t="s">
        <v>31</v>
      </c>
      <c r="H18" s="5" t="s">
        <v>31</v>
      </c>
      <c r="I18" s="5" t="s">
        <v>5</v>
      </c>
      <c r="J18" s="5" t="s">
        <v>5</v>
      </c>
      <c r="K18" s="5" t="s">
        <v>5</v>
      </c>
      <c r="L18" s="5" t="s">
        <v>5</v>
      </c>
      <c r="M18" s="6" t="s">
        <v>5</v>
      </c>
    </row>
    <row r="19" spans="1:13" s="4" customFormat="1" ht="24" customHeight="1" x14ac:dyDescent="0.55000000000000004">
      <c r="A19" s="8"/>
      <c r="B19" s="9" t="s">
        <v>14</v>
      </c>
      <c r="C19" s="5" t="s">
        <v>31</v>
      </c>
      <c r="D19" s="5" t="s">
        <v>31</v>
      </c>
      <c r="E19" s="5" t="s">
        <v>31</v>
      </c>
      <c r="F19" s="5" t="s">
        <v>31</v>
      </c>
      <c r="G19" s="5" t="s">
        <v>31</v>
      </c>
      <c r="H19" s="5" t="s">
        <v>31</v>
      </c>
      <c r="I19" s="5" t="s">
        <v>31</v>
      </c>
      <c r="J19" s="5" t="s">
        <v>31</v>
      </c>
      <c r="K19" s="5" t="s">
        <v>31</v>
      </c>
      <c r="L19" s="5" t="s">
        <v>31</v>
      </c>
      <c r="M19" s="6" t="s">
        <v>31</v>
      </c>
    </row>
    <row r="20" spans="1:13" s="4" customFormat="1" ht="30" customHeight="1" x14ac:dyDescent="0.55000000000000004">
      <c r="A20" s="8"/>
      <c r="B20" s="9" t="s">
        <v>15</v>
      </c>
      <c r="C20" s="5" t="s">
        <v>31</v>
      </c>
      <c r="D20" s="5" t="s">
        <v>31</v>
      </c>
      <c r="E20" s="5" t="s">
        <v>31</v>
      </c>
      <c r="F20" s="5" t="s">
        <v>31</v>
      </c>
      <c r="G20" s="5" t="s">
        <v>31</v>
      </c>
      <c r="H20" s="5" t="s">
        <v>31</v>
      </c>
      <c r="I20" s="5" t="s">
        <v>31</v>
      </c>
      <c r="J20" s="5" t="s">
        <v>31</v>
      </c>
      <c r="K20" s="5" t="s">
        <v>31</v>
      </c>
      <c r="L20" s="5" t="s">
        <v>31</v>
      </c>
      <c r="M20" s="6" t="s">
        <v>31</v>
      </c>
    </row>
    <row r="21" spans="1:13" s="4" customFormat="1" ht="30" customHeight="1" x14ac:dyDescent="0.55000000000000004">
      <c r="A21" s="8"/>
      <c r="B21" s="9" t="s">
        <v>16</v>
      </c>
      <c r="C21" s="5" t="s">
        <v>31</v>
      </c>
      <c r="D21" s="5" t="s">
        <v>31</v>
      </c>
      <c r="E21" s="5" t="s">
        <v>31</v>
      </c>
      <c r="F21" s="5" t="s">
        <v>31</v>
      </c>
      <c r="G21" s="5" t="s">
        <v>31</v>
      </c>
      <c r="H21" s="5" t="s">
        <v>31</v>
      </c>
      <c r="I21" s="5" t="s">
        <v>31</v>
      </c>
      <c r="J21" s="5" t="s">
        <v>31</v>
      </c>
      <c r="K21" s="5" t="s">
        <v>31</v>
      </c>
      <c r="L21" s="5" t="s">
        <v>31</v>
      </c>
      <c r="M21" s="6" t="s">
        <v>31</v>
      </c>
    </row>
    <row r="22" spans="1:13" s="4" customFormat="1" ht="24" customHeight="1" x14ac:dyDescent="0.55000000000000004">
      <c r="A22" s="8">
        <v>7</v>
      </c>
      <c r="B22" s="9" t="s">
        <v>36</v>
      </c>
      <c r="C22" s="5" t="s">
        <v>31</v>
      </c>
      <c r="D22" s="5" t="s">
        <v>17</v>
      </c>
      <c r="E22" s="5" t="s">
        <v>31</v>
      </c>
      <c r="F22" s="5" t="s">
        <v>31</v>
      </c>
      <c r="G22" s="5" t="s">
        <v>31</v>
      </c>
      <c r="H22" s="5" t="s">
        <v>31</v>
      </c>
      <c r="I22" s="5" t="s">
        <v>31</v>
      </c>
      <c r="J22" s="5" t="s">
        <v>31</v>
      </c>
      <c r="K22" s="5" t="s">
        <v>31</v>
      </c>
      <c r="L22" s="5" t="s">
        <v>31</v>
      </c>
      <c r="M22" s="6" t="s">
        <v>31</v>
      </c>
    </row>
    <row r="23" spans="1:13" s="4" customFormat="1" ht="30" customHeight="1" x14ac:dyDescent="0.55000000000000004">
      <c r="A23" s="8"/>
      <c r="B23" s="9" t="s">
        <v>48</v>
      </c>
      <c r="C23" s="5" t="s">
        <v>31</v>
      </c>
      <c r="D23" s="5" t="s">
        <v>31</v>
      </c>
      <c r="E23" s="5" t="s">
        <v>31</v>
      </c>
      <c r="F23" s="5" t="s">
        <v>31</v>
      </c>
      <c r="G23" s="5" t="s">
        <v>31</v>
      </c>
      <c r="H23" s="5" t="s">
        <v>31</v>
      </c>
      <c r="I23" s="5" t="s">
        <v>31</v>
      </c>
      <c r="J23" s="5" t="s">
        <v>31</v>
      </c>
      <c r="K23" s="5" t="s">
        <v>31</v>
      </c>
      <c r="L23" s="5" t="s">
        <v>31</v>
      </c>
      <c r="M23" s="6" t="s">
        <v>31</v>
      </c>
    </row>
    <row r="24" spans="1:13" s="4" customFormat="1" ht="24" customHeight="1" x14ac:dyDescent="0.55000000000000004">
      <c r="A24" s="8"/>
      <c r="B24" s="9" t="s">
        <v>37</v>
      </c>
      <c r="C24" s="5" t="s">
        <v>31</v>
      </c>
      <c r="D24" s="5" t="s">
        <v>31</v>
      </c>
      <c r="E24" s="5" t="s">
        <v>31</v>
      </c>
      <c r="F24" s="5" t="s">
        <v>31</v>
      </c>
      <c r="G24" s="5" t="s">
        <v>31</v>
      </c>
      <c r="H24" s="5" t="s">
        <v>31</v>
      </c>
      <c r="I24" s="5" t="s">
        <v>31</v>
      </c>
      <c r="J24" s="5" t="s">
        <v>31</v>
      </c>
      <c r="K24" s="5" t="s">
        <v>31</v>
      </c>
      <c r="L24" s="5" t="s">
        <v>31</v>
      </c>
      <c r="M24" s="6" t="s">
        <v>31</v>
      </c>
    </row>
    <row r="25" spans="1:13" s="4" customFormat="1" ht="24" customHeight="1" x14ac:dyDescent="0.55000000000000004">
      <c r="A25" s="8"/>
      <c r="B25" s="9" t="s">
        <v>18</v>
      </c>
      <c r="C25" s="5" t="s">
        <v>31</v>
      </c>
      <c r="D25" s="5" t="s">
        <v>31</v>
      </c>
      <c r="E25" s="5" t="s">
        <v>31</v>
      </c>
      <c r="F25" s="5" t="s">
        <v>31</v>
      </c>
      <c r="G25" s="5" t="s">
        <v>31</v>
      </c>
      <c r="H25" s="5" t="s">
        <v>31</v>
      </c>
      <c r="I25" s="5" t="s">
        <v>31</v>
      </c>
      <c r="J25" s="5" t="s">
        <v>31</v>
      </c>
      <c r="K25" s="5" t="s">
        <v>31</v>
      </c>
      <c r="L25" s="5" t="s">
        <v>31</v>
      </c>
      <c r="M25" s="6" t="s">
        <v>31</v>
      </c>
    </row>
    <row r="26" spans="1:13" s="4" customFormat="1" ht="24" customHeight="1" x14ac:dyDescent="0.55000000000000004">
      <c r="A26" s="8"/>
      <c r="B26" s="9" t="s">
        <v>19</v>
      </c>
      <c r="C26" s="5" t="s">
        <v>31</v>
      </c>
      <c r="D26" s="5" t="s">
        <v>31</v>
      </c>
      <c r="E26" s="5" t="s">
        <v>31</v>
      </c>
      <c r="F26" s="5" t="s">
        <v>31</v>
      </c>
      <c r="G26" s="5" t="s">
        <v>31</v>
      </c>
      <c r="H26" s="5" t="s">
        <v>31</v>
      </c>
      <c r="I26" s="5" t="s">
        <v>31</v>
      </c>
      <c r="J26" s="5" t="s">
        <v>31</v>
      </c>
      <c r="K26" s="5" t="s">
        <v>31</v>
      </c>
      <c r="L26" s="5" t="s">
        <v>31</v>
      </c>
      <c r="M26" s="6" t="s">
        <v>31</v>
      </c>
    </row>
    <row r="27" spans="1:13" s="4" customFormat="1" ht="24" customHeight="1" x14ac:dyDescent="0.55000000000000004">
      <c r="A27" s="8"/>
      <c r="B27" s="9" t="s">
        <v>20</v>
      </c>
      <c r="C27" s="5" t="s">
        <v>31</v>
      </c>
      <c r="D27" s="5" t="s">
        <v>31</v>
      </c>
      <c r="E27" s="5" t="s">
        <v>31</v>
      </c>
      <c r="F27" s="5" t="s">
        <v>31</v>
      </c>
      <c r="G27" s="5" t="s">
        <v>31</v>
      </c>
      <c r="H27" s="5" t="s">
        <v>31</v>
      </c>
      <c r="I27" s="5" t="s">
        <v>31</v>
      </c>
      <c r="J27" s="5" t="s">
        <v>31</v>
      </c>
      <c r="K27" s="5" t="s">
        <v>31</v>
      </c>
      <c r="L27" s="5" t="s">
        <v>31</v>
      </c>
      <c r="M27" s="6" t="s">
        <v>31</v>
      </c>
    </row>
    <row r="28" spans="1:13" s="4" customFormat="1" ht="24" customHeight="1" x14ac:dyDescent="0.55000000000000004">
      <c r="A28" s="8"/>
      <c r="B28" s="9" t="s">
        <v>21</v>
      </c>
      <c r="C28" s="5" t="s">
        <v>31</v>
      </c>
      <c r="D28" s="5" t="s">
        <v>31</v>
      </c>
      <c r="E28" s="5" t="s">
        <v>31</v>
      </c>
      <c r="F28" s="5" t="s">
        <v>31</v>
      </c>
      <c r="G28" s="5" t="s">
        <v>31</v>
      </c>
      <c r="H28" s="5" t="s">
        <v>31</v>
      </c>
      <c r="I28" s="5" t="s">
        <v>31</v>
      </c>
      <c r="J28" s="5" t="s">
        <v>31</v>
      </c>
      <c r="K28" s="5" t="s">
        <v>31</v>
      </c>
      <c r="L28" s="5" t="s">
        <v>31</v>
      </c>
      <c r="M28" s="6" t="s">
        <v>31</v>
      </c>
    </row>
    <row r="29" spans="1:13" s="4" customFormat="1" ht="24" customHeight="1" x14ac:dyDescent="0.55000000000000004">
      <c r="A29" s="16"/>
      <c r="B29" s="10" t="s">
        <v>22</v>
      </c>
      <c r="C29" s="5" t="s">
        <v>31</v>
      </c>
      <c r="D29" s="5" t="s">
        <v>31</v>
      </c>
      <c r="E29" s="5" t="s">
        <v>31</v>
      </c>
      <c r="F29" s="5" t="s">
        <v>31</v>
      </c>
      <c r="G29" s="5" t="s">
        <v>31</v>
      </c>
      <c r="H29" s="5" t="s">
        <v>31</v>
      </c>
      <c r="I29" s="5" t="s">
        <v>31</v>
      </c>
      <c r="J29" s="5" t="s">
        <v>31</v>
      </c>
      <c r="K29" s="5" t="s">
        <v>31</v>
      </c>
      <c r="L29" s="5" t="s">
        <v>31</v>
      </c>
      <c r="M29" s="6" t="s">
        <v>31</v>
      </c>
    </row>
    <row r="30" spans="1:13" s="4" customFormat="1" ht="24" customHeight="1" x14ac:dyDescent="0.2">
      <c r="A30" s="37" t="s">
        <v>23</v>
      </c>
      <c r="B30" s="37"/>
    </row>
    <row r="31" spans="1:13" x14ac:dyDescent="0.55000000000000004">
      <c r="A31" s="38"/>
      <c r="B31" s="38"/>
    </row>
  </sheetData>
  <mergeCells count="3">
    <mergeCell ref="A1:B1"/>
    <mergeCell ref="A30:B30"/>
    <mergeCell ref="A31:B31"/>
  </mergeCells>
  <phoneticPr fontId="3"/>
  <pageMargins left="0.74803149606299213" right="0.48" top="0.41" bottom="0.3" header="0.51181102362204722" footer="0.24"/>
  <pageSetup paperSize="9" scale="62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34"/>
  <sheetViews>
    <sheetView zoomScaleNormal="100" workbookViewId="0">
      <selection sqref="A1:E1"/>
    </sheetView>
  </sheetViews>
  <sheetFormatPr defaultRowHeight="18" x14ac:dyDescent="0.55000000000000004"/>
  <cols>
    <col min="1" max="1" width="4.9140625" style="11" customWidth="1"/>
    <col min="2" max="2" width="11.58203125" style="11" customWidth="1"/>
    <col min="3" max="3" width="41.5" style="11" customWidth="1"/>
    <col min="4" max="4" width="10" style="11" customWidth="1"/>
    <col min="5" max="5" width="12.5" style="11" customWidth="1"/>
    <col min="6" max="16384" width="8.6640625" style="11"/>
  </cols>
  <sheetData>
    <row r="1" spans="1:5" x14ac:dyDescent="0.55000000000000004">
      <c r="A1" s="29" t="s">
        <v>52</v>
      </c>
      <c r="B1" s="29"/>
      <c r="C1" s="29"/>
      <c r="D1" s="29"/>
      <c r="E1" s="29"/>
    </row>
    <row r="2" spans="1:5" ht="7.5" customHeight="1" x14ac:dyDescent="0.55000000000000004"/>
    <row r="3" spans="1:5" ht="24" customHeight="1" x14ac:dyDescent="0.55000000000000004">
      <c r="A3" s="11" t="s">
        <v>28</v>
      </c>
      <c r="C3" s="11" t="s">
        <v>46</v>
      </c>
    </row>
    <row r="4" spans="1:5" ht="24" customHeight="1" x14ac:dyDescent="0.55000000000000004">
      <c r="A4" s="30" t="s">
        <v>29</v>
      </c>
      <c r="B4" s="31"/>
      <c r="C4" s="15" t="str">
        <f>HLOOKUP(D4,'添付一覧 '!B2:M29,2,FALSE)</f>
        <v>定期巡回・随時対応型訪問介護看護（一般型）</v>
      </c>
      <c r="D4" s="11">
        <v>1</v>
      </c>
    </row>
    <row r="5" spans="1:5" ht="24" customHeight="1" x14ac:dyDescent="0.55000000000000004">
      <c r="A5" s="11" t="s">
        <v>43</v>
      </c>
      <c r="C5" s="32" t="s">
        <v>49</v>
      </c>
      <c r="D5" s="32"/>
      <c r="E5" s="32"/>
    </row>
    <row r="6" spans="1:5" ht="9" customHeight="1" x14ac:dyDescent="0.55000000000000004">
      <c r="C6" s="32"/>
      <c r="D6" s="32"/>
      <c r="E6" s="32"/>
    </row>
    <row r="7" spans="1:5" ht="9" customHeight="1" x14ac:dyDescent="0.55000000000000004"/>
    <row r="8" spans="1:5" x14ac:dyDescent="0.55000000000000004">
      <c r="A8" s="33" t="s">
        <v>32</v>
      </c>
      <c r="B8" s="33"/>
      <c r="C8" s="33"/>
      <c r="D8" s="25" t="s">
        <v>42</v>
      </c>
      <c r="E8" s="25" t="s">
        <v>33</v>
      </c>
    </row>
    <row r="9" spans="1:5" ht="18" customHeight="1" x14ac:dyDescent="0.55000000000000004">
      <c r="A9" s="12">
        <v>1</v>
      </c>
      <c r="B9" s="34" t="s">
        <v>53</v>
      </c>
      <c r="C9" s="35"/>
      <c r="D9" s="25" t="str">
        <f>HLOOKUP($D$4,'添付一覧 '!B2:M29,3,FALSE)</f>
        <v>○</v>
      </c>
      <c r="E9" s="13"/>
    </row>
    <row r="10" spans="1:5" ht="20" x14ac:dyDescent="0.55000000000000004">
      <c r="A10" s="12">
        <v>2</v>
      </c>
      <c r="B10" s="27" t="s">
        <v>3</v>
      </c>
      <c r="C10" s="28"/>
      <c r="D10" s="25" t="str">
        <f>HLOOKUP(D4,'添付一覧 '!B2:M29,4,FALSE)</f>
        <v>○</v>
      </c>
      <c r="E10" s="13"/>
    </row>
    <row r="11" spans="1:5" ht="20" hidden="1" x14ac:dyDescent="0.55000000000000004">
      <c r="A11" s="12"/>
      <c r="B11" s="27" t="s">
        <v>4</v>
      </c>
      <c r="C11" s="28"/>
      <c r="D11" s="25" t="str">
        <f>HLOOKUP(D4,'添付一覧 '!B2:M29,5,FALSE)</f>
        <v>×</v>
      </c>
      <c r="E11" s="13"/>
    </row>
    <row r="12" spans="1:5" ht="20" x14ac:dyDescent="0.55000000000000004">
      <c r="A12" s="12">
        <v>3</v>
      </c>
      <c r="B12" s="27" t="s">
        <v>30</v>
      </c>
      <c r="C12" s="28"/>
      <c r="D12" s="25" t="str">
        <f>HLOOKUP(D4,'添付一覧 '!B2:M29,6,FALSE)</f>
        <v>○</v>
      </c>
      <c r="E12" s="13"/>
    </row>
    <row r="13" spans="1:5" ht="20" x14ac:dyDescent="0.55000000000000004">
      <c r="A13" s="12">
        <v>4</v>
      </c>
      <c r="B13" s="27" t="s">
        <v>6</v>
      </c>
      <c r="C13" s="28"/>
      <c r="D13" s="25" t="str">
        <f>HLOOKUP(D4,'添付一覧 '!B2:M29,7,FALSE)</f>
        <v>○</v>
      </c>
      <c r="E13" s="13"/>
    </row>
    <row r="14" spans="1:5" ht="20" hidden="1" x14ac:dyDescent="0.55000000000000004">
      <c r="A14" s="12"/>
      <c r="B14" s="27" t="s">
        <v>7</v>
      </c>
      <c r="C14" s="28"/>
      <c r="D14" s="25" t="str">
        <f>HLOOKUP(D4,'添付一覧 '!B2:M29,8,FALSE)</f>
        <v>×</v>
      </c>
      <c r="E14" s="13"/>
    </row>
    <row r="15" spans="1:5" ht="20" hidden="1" x14ac:dyDescent="0.55000000000000004">
      <c r="A15" s="12"/>
      <c r="B15" s="27" t="s">
        <v>8</v>
      </c>
      <c r="C15" s="28"/>
      <c r="D15" s="25" t="str">
        <f>HLOOKUP(D4,'添付一覧 '!B2:M29,9,FALSE)</f>
        <v>×</v>
      </c>
      <c r="E15" s="13"/>
    </row>
    <row r="16" spans="1:5" ht="20" hidden="1" x14ac:dyDescent="0.55000000000000004">
      <c r="A16" s="12"/>
      <c r="B16" s="27" t="s">
        <v>9</v>
      </c>
      <c r="C16" s="28"/>
      <c r="D16" s="25" t="str">
        <f>HLOOKUP(D4,'添付一覧 '!B2:M29,10,FALSE)</f>
        <v>×</v>
      </c>
      <c r="E16" s="13"/>
    </row>
    <row r="17" spans="1:5" ht="20" hidden="1" x14ac:dyDescent="0.55000000000000004">
      <c r="A17" s="12"/>
      <c r="B17" s="27" t="s">
        <v>10</v>
      </c>
      <c r="C17" s="28"/>
      <c r="D17" s="25" t="str">
        <f>HLOOKUP(D4,'添付一覧 '!B2:M29,11,FALSE)</f>
        <v>×</v>
      </c>
      <c r="E17" s="13"/>
    </row>
    <row r="18" spans="1:5" ht="20" x14ac:dyDescent="0.55000000000000004">
      <c r="A18" s="12">
        <v>5</v>
      </c>
      <c r="B18" s="27" t="s">
        <v>34</v>
      </c>
      <c r="C18" s="28"/>
      <c r="D18" s="25" t="str">
        <f>HLOOKUP(D4,'添付一覧 '!B2:M29,12,FALSE)</f>
        <v>○</v>
      </c>
      <c r="E18" s="13"/>
    </row>
    <row r="19" spans="1:5" ht="20" hidden="1" x14ac:dyDescent="0.55000000000000004">
      <c r="A19" s="12"/>
      <c r="B19" s="27" t="s">
        <v>11</v>
      </c>
      <c r="C19" s="28"/>
      <c r="D19" s="25" t="str">
        <f>HLOOKUP(D4,'添付一覧 '!B2:M29,13,FALSE)</f>
        <v>×</v>
      </c>
      <c r="E19" s="13"/>
    </row>
    <row r="20" spans="1:5" ht="20" hidden="1" x14ac:dyDescent="0.55000000000000004">
      <c r="A20" s="12"/>
      <c r="B20" s="27" t="s">
        <v>12</v>
      </c>
      <c r="C20" s="28"/>
      <c r="D20" s="25" t="str">
        <f>HLOOKUP(D4,'添付一覧 '!B2:M29,14,FALSE)</f>
        <v>×</v>
      </c>
      <c r="E20" s="13"/>
    </row>
    <row r="21" spans="1:5" ht="20" hidden="1" x14ac:dyDescent="0.55000000000000004">
      <c r="A21" s="12"/>
      <c r="B21" s="27" t="s">
        <v>13</v>
      </c>
      <c r="C21" s="28"/>
      <c r="D21" s="25" t="str">
        <f>HLOOKUP(D4,'添付一覧 '!B2:M29,15,FALSE)</f>
        <v>×</v>
      </c>
      <c r="E21" s="13"/>
    </row>
    <row r="22" spans="1:5" ht="20" hidden="1" x14ac:dyDescent="0.55000000000000004">
      <c r="A22" s="12"/>
      <c r="B22" s="27" t="s">
        <v>38</v>
      </c>
      <c r="C22" s="28"/>
      <c r="D22" s="25" t="str">
        <f>HLOOKUP(D4,'添付一覧 '!B2:M29,16,FALSE)</f>
        <v>×</v>
      </c>
      <c r="E22" s="13"/>
    </row>
    <row r="23" spans="1:5" ht="20" hidden="1" x14ac:dyDescent="0.55000000000000004">
      <c r="A23" s="12">
        <v>6</v>
      </c>
      <c r="B23" s="27" t="s">
        <v>35</v>
      </c>
      <c r="C23" s="28"/>
      <c r="D23" s="25" t="str">
        <f>HLOOKUP(D4,'添付一覧 '!B2:M29,17,FALSE)</f>
        <v>×</v>
      </c>
      <c r="E23" s="13"/>
    </row>
    <row r="24" spans="1:5" ht="20" hidden="1" x14ac:dyDescent="0.55000000000000004">
      <c r="A24" s="12"/>
      <c r="B24" s="27" t="s">
        <v>14</v>
      </c>
      <c r="C24" s="28"/>
      <c r="D24" s="25" t="str">
        <f>HLOOKUP(D4,'添付一覧 '!B2:M29,18,FALSE)</f>
        <v>×</v>
      </c>
      <c r="E24" s="13"/>
    </row>
    <row r="25" spans="1:5" ht="36" hidden="1" customHeight="1" x14ac:dyDescent="0.55000000000000004">
      <c r="A25" s="12"/>
      <c r="B25" s="27" t="s">
        <v>15</v>
      </c>
      <c r="C25" s="28"/>
      <c r="D25" s="25" t="str">
        <f>HLOOKUP(D4,'添付一覧 '!B2:M29,19,FALSE)</f>
        <v>×</v>
      </c>
      <c r="E25" s="13"/>
    </row>
    <row r="26" spans="1:5" ht="36" hidden="1" customHeight="1" x14ac:dyDescent="0.55000000000000004">
      <c r="A26" s="12"/>
      <c r="B26" s="27" t="s">
        <v>16</v>
      </c>
      <c r="C26" s="28"/>
      <c r="D26" s="25" t="str">
        <f>HLOOKUP(D4,'添付一覧 '!B2:M29,20,FALSE)</f>
        <v>×</v>
      </c>
      <c r="E26" s="13"/>
    </row>
    <row r="27" spans="1:5" ht="20" hidden="1" x14ac:dyDescent="0.55000000000000004">
      <c r="A27" s="12">
        <v>7</v>
      </c>
      <c r="B27" s="27" t="s">
        <v>36</v>
      </c>
      <c r="C27" s="28"/>
      <c r="D27" s="25" t="str">
        <f>HLOOKUP(D4,'添付一覧 '!B2:M29,21,FALSE)</f>
        <v>×</v>
      </c>
      <c r="E27" s="13"/>
    </row>
    <row r="28" spans="1:5" ht="36" hidden="1" customHeight="1" x14ac:dyDescent="0.55000000000000004">
      <c r="A28" s="12"/>
      <c r="B28" s="27" t="s">
        <v>47</v>
      </c>
      <c r="C28" s="28"/>
      <c r="D28" s="25" t="str">
        <f>HLOOKUP(D4,'添付一覧 '!B2:M29,22,FALSE)</f>
        <v>×</v>
      </c>
      <c r="E28" s="13"/>
    </row>
    <row r="29" spans="1:5" ht="36" hidden="1" customHeight="1" x14ac:dyDescent="0.55000000000000004">
      <c r="A29" s="12"/>
      <c r="B29" s="27" t="s">
        <v>37</v>
      </c>
      <c r="C29" s="28"/>
      <c r="D29" s="25" t="str">
        <f>HLOOKUP(D4,'添付一覧 '!B2:M29,23,FALSE)</f>
        <v>×</v>
      </c>
      <c r="E29" s="13"/>
    </row>
    <row r="30" spans="1:5" ht="20" hidden="1" x14ac:dyDescent="0.55000000000000004">
      <c r="A30" s="12"/>
      <c r="B30" s="27" t="s">
        <v>18</v>
      </c>
      <c r="C30" s="28"/>
      <c r="D30" s="25" t="str">
        <f>HLOOKUP(D4,'添付一覧 '!B2:M29,24,FALSE)</f>
        <v>×</v>
      </c>
      <c r="E30" s="13"/>
    </row>
    <row r="31" spans="1:5" ht="20" hidden="1" x14ac:dyDescent="0.55000000000000004">
      <c r="A31" s="12"/>
      <c r="B31" s="27" t="s">
        <v>19</v>
      </c>
      <c r="C31" s="28"/>
      <c r="D31" s="25" t="str">
        <f>HLOOKUP(D4,'添付一覧 '!B2:M29,25,FALSE)</f>
        <v>×</v>
      </c>
      <c r="E31" s="13"/>
    </row>
    <row r="32" spans="1:5" ht="20" hidden="1" x14ac:dyDescent="0.55000000000000004">
      <c r="A32" s="12"/>
      <c r="B32" s="27" t="s">
        <v>20</v>
      </c>
      <c r="C32" s="28"/>
      <c r="D32" s="25" t="str">
        <f>HLOOKUP(D4,'添付一覧 '!B2:M29,26,FALSE)</f>
        <v>×</v>
      </c>
      <c r="E32" s="13"/>
    </row>
    <row r="33" spans="1:5" ht="20" hidden="1" x14ac:dyDescent="0.55000000000000004">
      <c r="A33" s="12"/>
      <c r="B33" s="27" t="s">
        <v>21</v>
      </c>
      <c r="C33" s="28"/>
      <c r="D33" s="25" t="str">
        <f>HLOOKUP(D4,'添付一覧 '!B2:M29,27,FALSE)</f>
        <v>×</v>
      </c>
      <c r="E33" s="13"/>
    </row>
    <row r="34" spans="1:5" ht="20" hidden="1" x14ac:dyDescent="0.55000000000000004">
      <c r="A34" s="12"/>
      <c r="B34" s="27" t="s">
        <v>22</v>
      </c>
      <c r="C34" s="28"/>
      <c r="D34" s="25" t="str">
        <f>HLOOKUP(D4,'添付一覧 '!B2:M29,28,FALSE)</f>
        <v>×</v>
      </c>
      <c r="E34" s="13"/>
    </row>
  </sheetData>
  <autoFilter ref="A8:E34">
    <filterColumn colId="0" showButton="0"/>
    <filterColumn colId="1" showButton="0"/>
    <filterColumn colId="3">
      <filters>
        <filter val="○"/>
      </filters>
    </filterColumn>
  </autoFilter>
  <mergeCells count="30">
    <mergeCell ref="B34:C34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22:C22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10:C10"/>
    <mergeCell ref="A1:E1"/>
    <mergeCell ref="A4:B4"/>
    <mergeCell ref="C5:E6"/>
    <mergeCell ref="A8:C8"/>
    <mergeCell ref="B9:C9"/>
  </mergeCells>
  <phoneticPr fontId="3"/>
  <conditionalFormatting sqref="D9:D34">
    <cfRule type="dataBar" priority="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{069EB417-7DD2-4729-B225-7BE816F0BEF7}</x14:id>
        </ext>
      </extLst>
    </cfRule>
  </conditionalFormatting>
  <conditionalFormatting sqref="D9:E34 A9:B34">
    <cfRule type="expression" dxfId="21" priority="3">
      <formula>$D9="×"</formula>
    </cfRule>
  </conditionalFormatting>
  <conditionalFormatting sqref="C4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{E6602348-31CA-4D05-86DD-A6E143D096D8}</x14:id>
        </ext>
      </extLst>
    </cfRule>
  </conditionalFormatting>
  <conditionalFormatting sqref="C4">
    <cfRule type="expression" dxfId="20" priority="1">
      <formula>$D4="×"</formula>
    </cfRule>
  </conditionalFormatting>
  <dataValidations disablePrompts="1" count="1">
    <dataValidation type="list" allowBlank="1" showInputMessage="1" showErrorMessage="1" sqref="E9:E34">
      <formula1>"☑"</formula1>
    </dataValidation>
  </dataValidations>
  <pageMargins left="0.77" right="0.6" top="0.75" bottom="0.75" header="0.3" footer="0.3"/>
  <pageSetup paperSize="9"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69EB417-7DD2-4729-B225-7BE816F0BEF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D9:D34</xm:sqref>
        </x14:conditionalFormatting>
        <x14:conditionalFormatting xmlns:xm="http://schemas.microsoft.com/office/excel/2006/main">
          <x14:cfRule type="dataBar" id="{E6602348-31CA-4D05-86DD-A6E143D096D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34"/>
  <sheetViews>
    <sheetView zoomScaleNormal="100" workbookViewId="0">
      <selection sqref="A1:E1"/>
    </sheetView>
  </sheetViews>
  <sheetFormatPr defaultRowHeight="18" x14ac:dyDescent="0.55000000000000004"/>
  <cols>
    <col min="1" max="1" width="4.9140625" style="11" customWidth="1"/>
    <col min="2" max="2" width="11.58203125" style="11" customWidth="1"/>
    <col min="3" max="3" width="41.5" style="11" customWidth="1"/>
    <col min="4" max="4" width="10" style="11" customWidth="1"/>
    <col min="5" max="5" width="12.5" style="11" customWidth="1"/>
    <col min="6" max="16384" width="8.6640625" style="11"/>
  </cols>
  <sheetData>
    <row r="1" spans="1:5" x14ac:dyDescent="0.55000000000000004">
      <c r="A1" s="29" t="s">
        <v>52</v>
      </c>
      <c r="B1" s="29"/>
      <c r="C1" s="29"/>
      <c r="D1" s="29"/>
      <c r="E1" s="29"/>
    </row>
    <row r="2" spans="1:5" ht="7.5" customHeight="1" x14ac:dyDescent="0.55000000000000004"/>
    <row r="3" spans="1:5" ht="24" customHeight="1" x14ac:dyDescent="0.55000000000000004">
      <c r="A3" s="11" t="s">
        <v>28</v>
      </c>
      <c r="C3" s="11" t="s">
        <v>46</v>
      </c>
    </row>
    <row r="4" spans="1:5" ht="24" customHeight="1" x14ac:dyDescent="0.55000000000000004">
      <c r="A4" s="30" t="s">
        <v>29</v>
      </c>
      <c r="B4" s="31"/>
      <c r="C4" s="15" t="str">
        <f>HLOOKUP(D4,'添付一覧 '!B2:M29,2,FALSE)</f>
        <v>定期巡回・随時対応型訪問介護看護（連携型）</v>
      </c>
      <c r="D4" s="11">
        <v>2</v>
      </c>
    </row>
    <row r="5" spans="1:5" ht="24" customHeight="1" x14ac:dyDescent="0.55000000000000004">
      <c r="A5" s="11" t="s">
        <v>43</v>
      </c>
      <c r="C5" s="32" t="s">
        <v>49</v>
      </c>
      <c r="D5" s="32"/>
      <c r="E5" s="32"/>
    </row>
    <row r="6" spans="1:5" ht="9" customHeight="1" x14ac:dyDescent="0.55000000000000004">
      <c r="C6" s="32"/>
      <c r="D6" s="32"/>
      <c r="E6" s="32"/>
    </row>
    <row r="7" spans="1:5" ht="9" customHeight="1" x14ac:dyDescent="0.55000000000000004"/>
    <row r="8" spans="1:5" x14ac:dyDescent="0.55000000000000004">
      <c r="A8" s="33" t="s">
        <v>32</v>
      </c>
      <c r="B8" s="33"/>
      <c r="C8" s="33"/>
      <c r="D8" s="26" t="s">
        <v>42</v>
      </c>
      <c r="E8" s="26" t="s">
        <v>33</v>
      </c>
    </row>
    <row r="9" spans="1:5" ht="18" customHeight="1" x14ac:dyDescent="0.55000000000000004">
      <c r="A9" s="12">
        <v>1</v>
      </c>
      <c r="B9" s="34" t="s">
        <v>53</v>
      </c>
      <c r="C9" s="35"/>
      <c r="D9" s="26" t="str">
        <f>HLOOKUP($D$4,'添付一覧 '!B2:M29,3,FALSE)</f>
        <v>○</v>
      </c>
      <c r="E9" s="13"/>
    </row>
    <row r="10" spans="1:5" ht="20" x14ac:dyDescent="0.55000000000000004">
      <c r="A10" s="12">
        <v>2</v>
      </c>
      <c r="B10" s="27" t="s">
        <v>3</v>
      </c>
      <c r="C10" s="28"/>
      <c r="D10" s="26" t="str">
        <f>HLOOKUP(D4,'添付一覧 '!B2:M29,4,FALSE)</f>
        <v>○</v>
      </c>
      <c r="E10" s="13"/>
    </row>
    <row r="11" spans="1:5" ht="20" hidden="1" x14ac:dyDescent="0.55000000000000004">
      <c r="A11" s="12"/>
      <c r="B11" s="27" t="s">
        <v>4</v>
      </c>
      <c r="C11" s="28"/>
      <c r="D11" s="26" t="str">
        <f>HLOOKUP(D4,'添付一覧 '!B2:M29,5,FALSE)</f>
        <v>×</v>
      </c>
      <c r="E11" s="13"/>
    </row>
    <row r="12" spans="1:5" ht="20" x14ac:dyDescent="0.55000000000000004">
      <c r="A12" s="12">
        <v>3</v>
      </c>
      <c r="B12" s="27" t="s">
        <v>30</v>
      </c>
      <c r="C12" s="28"/>
      <c r="D12" s="26" t="str">
        <f>HLOOKUP(D4,'添付一覧 '!B2:M29,6,FALSE)</f>
        <v>○</v>
      </c>
      <c r="E12" s="13"/>
    </row>
    <row r="13" spans="1:5" ht="20" x14ac:dyDescent="0.55000000000000004">
      <c r="A13" s="12">
        <v>4</v>
      </c>
      <c r="B13" s="27" t="s">
        <v>6</v>
      </c>
      <c r="C13" s="28"/>
      <c r="D13" s="26" t="str">
        <f>HLOOKUP(D4,'添付一覧 '!B2:M29,7,FALSE)</f>
        <v>○</v>
      </c>
      <c r="E13" s="13"/>
    </row>
    <row r="14" spans="1:5" ht="20" hidden="1" x14ac:dyDescent="0.55000000000000004">
      <c r="A14" s="12"/>
      <c r="B14" s="27" t="s">
        <v>7</v>
      </c>
      <c r="C14" s="28"/>
      <c r="D14" s="26" t="str">
        <f>HLOOKUP(D4,'添付一覧 '!B2:M29,8,FALSE)</f>
        <v>×</v>
      </c>
      <c r="E14" s="13"/>
    </row>
    <row r="15" spans="1:5" ht="20" hidden="1" x14ac:dyDescent="0.55000000000000004">
      <c r="A15" s="12"/>
      <c r="B15" s="27" t="s">
        <v>8</v>
      </c>
      <c r="C15" s="28"/>
      <c r="D15" s="26" t="str">
        <f>HLOOKUP(D4,'添付一覧 '!B2:M29,9,FALSE)</f>
        <v>×</v>
      </c>
      <c r="E15" s="13"/>
    </row>
    <row r="16" spans="1:5" ht="20" hidden="1" x14ac:dyDescent="0.55000000000000004">
      <c r="A16" s="12"/>
      <c r="B16" s="27" t="s">
        <v>9</v>
      </c>
      <c r="C16" s="28"/>
      <c r="D16" s="26" t="str">
        <f>HLOOKUP(D4,'添付一覧 '!B2:M29,10,FALSE)</f>
        <v>×</v>
      </c>
      <c r="E16" s="13"/>
    </row>
    <row r="17" spans="1:5" ht="20" hidden="1" x14ac:dyDescent="0.55000000000000004">
      <c r="A17" s="12"/>
      <c r="B17" s="27" t="s">
        <v>10</v>
      </c>
      <c r="C17" s="28"/>
      <c r="D17" s="26" t="str">
        <f>HLOOKUP(D4,'添付一覧 '!B2:M29,11,FALSE)</f>
        <v>×</v>
      </c>
      <c r="E17" s="13"/>
    </row>
    <row r="18" spans="1:5" ht="20" x14ac:dyDescent="0.55000000000000004">
      <c r="A18" s="12">
        <v>5</v>
      </c>
      <c r="B18" s="27" t="s">
        <v>34</v>
      </c>
      <c r="C18" s="28"/>
      <c r="D18" s="26" t="str">
        <f>HLOOKUP(D4,'添付一覧 '!B2:M29,12,FALSE)</f>
        <v>○</v>
      </c>
      <c r="E18" s="13"/>
    </row>
    <row r="19" spans="1:5" ht="20" hidden="1" x14ac:dyDescent="0.55000000000000004">
      <c r="A19" s="12"/>
      <c r="B19" s="27" t="s">
        <v>11</v>
      </c>
      <c r="C19" s="28"/>
      <c r="D19" s="26" t="str">
        <f>HLOOKUP(D4,'添付一覧 '!B2:M29,13,FALSE)</f>
        <v>×</v>
      </c>
      <c r="E19" s="13"/>
    </row>
    <row r="20" spans="1:5" ht="20" hidden="1" x14ac:dyDescent="0.55000000000000004">
      <c r="A20" s="12"/>
      <c r="B20" s="27" t="s">
        <v>12</v>
      </c>
      <c r="C20" s="28"/>
      <c r="D20" s="26" t="str">
        <f>HLOOKUP(D4,'添付一覧 '!B2:M29,14,FALSE)</f>
        <v>×</v>
      </c>
      <c r="E20" s="13"/>
    </row>
    <row r="21" spans="1:5" ht="20" hidden="1" x14ac:dyDescent="0.55000000000000004">
      <c r="A21" s="12"/>
      <c r="B21" s="27" t="s">
        <v>13</v>
      </c>
      <c r="C21" s="28"/>
      <c r="D21" s="26" t="str">
        <f>HLOOKUP(D4,'添付一覧 '!B2:M29,15,FALSE)</f>
        <v>×</v>
      </c>
      <c r="E21" s="13"/>
    </row>
    <row r="22" spans="1:5" ht="20" hidden="1" x14ac:dyDescent="0.55000000000000004">
      <c r="A22" s="12"/>
      <c r="B22" s="27" t="s">
        <v>38</v>
      </c>
      <c r="C22" s="28"/>
      <c r="D22" s="26" t="str">
        <f>HLOOKUP(D4,'添付一覧 '!B2:M29,16,FALSE)</f>
        <v>×</v>
      </c>
      <c r="E22" s="13"/>
    </row>
    <row r="23" spans="1:5" ht="20" hidden="1" x14ac:dyDescent="0.55000000000000004">
      <c r="A23" s="12">
        <v>6</v>
      </c>
      <c r="B23" s="27" t="s">
        <v>35</v>
      </c>
      <c r="C23" s="28"/>
      <c r="D23" s="26" t="str">
        <f>HLOOKUP(D4,'添付一覧 '!B2:M29,17,FALSE)</f>
        <v>×</v>
      </c>
      <c r="E23" s="13"/>
    </row>
    <row r="24" spans="1:5" ht="20" hidden="1" x14ac:dyDescent="0.55000000000000004">
      <c r="A24" s="12"/>
      <c r="B24" s="27" t="s">
        <v>14</v>
      </c>
      <c r="C24" s="28"/>
      <c r="D24" s="26" t="str">
        <f>HLOOKUP(D4,'添付一覧 '!B2:M29,18,FALSE)</f>
        <v>×</v>
      </c>
      <c r="E24" s="13"/>
    </row>
    <row r="25" spans="1:5" ht="36" hidden="1" customHeight="1" x14ac:dyDescent="0.55000000000000004">
      <c r="A25" s="12"/>
      <c r="B25" s="27" t="s">
        <v>15</v>
      </c>
      <c r="C25" s="28"/>
      <c r="D25" s="26" t="str">
        <f>HLOOKUP(D4,'添付一覧 '!B2:M29,19,FALSE)</f>
        <v>×</v>
      </c>
      <c r="E25" s="13"/>
    </row>
    <row r="26" spans="1:5" ht="36" hidden="1" customHeight="1" x14ac:dyDescent="0.55000000000000004">
      <c r="A26" s="12"/>
      <c r="B26" s="27" t="s">
        <v>16</v>
      </c>
      <c r="C26" s="28"/>
      <c r="D26" s="26" t="str">
        <f>HLOOKUP(D4,'添付一覧 '!B2:M29,20,FALSE)</f>
        <v>×</v>
      </c>
      <c r="E26" s="13"/>
    </row>
    <row r="27" spans="1:5" ht="20" x14ac:dyDescent="0.55000000000000004">
      <c r="A27" s="12">
        <v>7</v>
      </c>
      <c r="B27" s="27" t="s">
        <v>36</v>
      </c>
      <c r="C27" s="28"/>
      <c r="D27" s="26" t="str">
        <f>HLOOKUP(D4,'添付一覧 '!B2:M29,21,FALSE)</f>
        <v>○</v>
      </c>
      <c r="E27" s="13"/>
    </row>
    <row r="28" spans="1:5" ht="36" hidden="1" customHeight="1" x14ac:dyDescent="0.55000000000000004">
      <c r="A28" s="12"/>
      <c r="B28" s="27" t="s">
        <v>47</v>
      </c>
      <c r="C28" s="28"/>
      <c r="D28" s="26" t="str">
        <f>HLOOKUP(D4,'添付一覧 '!B2:M29,22,FALSE)</f>
        <v>×</v>
      </c>
      <c r="E28" s="13"/>
    </row>
    <row r="29" spans="1:5" ht="36" hidden="1" customHeight="1" x14ac:dyDescent="0.55000000000000004">
      <c r="A29" s="12"/>
      <c r="B29" s="27" t="s">
        <v>37</v>
      </c>
      <c r="C29" s="28"/>
      <c r="D29" s="26" t="str">
        <f>HLOOKUP(D4,'添付一覧 '!B2:M29,23,FALSE)</f>
        <v>×</v>
      </c>
      <c r="E29" s="13"/>
    </row>
    <row r="30" spans="1:5" ht="20" hidden="1" x14ac:dyDescent="0.55000000000000004">
      <c r="A30" s="12"/>
      <c r="B30" s="27" t="s">
        <v>18</v>
      </c>
      <c r="C30" s="28"/>
      <c r="D30" s="26" t="str">
        <f>HLOOKUP(D4,'添付一覧 '!B2:M29,24,FALSE)</f>
        <v>×</v>
      </c>
      <c r="E30" s="13"/>
    </row>
    <row r="31" spans="1:5" ht="20" hidden="1" x14ac:dyDescent="0.55000000000000004">
      <c r="A31" s="12"/>
      <c r="B31" s="27" t="s">
        <v>19</v>
      </c>
      <c r="C31" s="28"/>
      <c r="D31" s="26" t="str">
        <f>HLOOKUP(D4,'添付一覧 '!B2:M29,25,FALSE)</f>
        <v>×</v>
      </c>
      <c r="E31" s="13"/>
    </row>
    <row r="32" spans="1:5" ht="20" hidden="1" x14ac:dyDescent="0.55000000000000004">
      <c r="A32" s="12"/>
      <c r="B32" s="27" t="s">
        <v>20</v>
      </c>
      <c r="C32" s="28"/>
      <c r="D32" s="26" t="str">
        <f>HLOOKUP(D4,'添付一覧 '!B2:M29,26,FALSE)</f>
        <v>×</v>
      </c>
      <c r="E32" s="13"/>
    </row>
    <row r="33" spans="1:5" ht="20" hidden="1" x14ac:dyDescent="0.55000000000000004">
      <c r="A33" s="12"/>
      <c r="B33" s="27" t="s">
        <v>21</v>
      </c>
      <c r="C33" s="28"/>
      <c r="D33" s="26" t="str">
        <f>HLOOKUP(D4,'添付一覧 '!B2:M29,27,FALSE)</f>
        <v>×</v>
      </c>
      <c r="E33" s="13"/>
    </row>
    <row r="34" spans="1:5" ht="20" hidden="1" x14ac:dyDescent="0.55000000000000004">
      <c r="A34" s="12"/>
      <c r="B34" s="27" t="s">
        <v>22</v>
      </c>
      <c r="C34" s="28"/>
      <c r="D34" s="26" t="str">
        <f>HLOOKUP(D4,'添付一覧 '!B2:M29,28,FALSE)</f>
        <v>×</v>
      </c>
      <c r="E34" s="13"/>
    </row>
  </sheetData>
  <autoFilter ref="A8:E34">
    <filterColumn colId="0" showButton="0"/>
    <filterColumn colId="1" showButton="0"/>
    <filterColumn colId="3">
      <filters>
        <filter val="○"/>
      </filters>
    </filterColumn>
  </autoFilter>
  <mergeCells count="30">
    <mergeCell ref="B10:C10"/>
    <mergeCell ref="A1:E1"/>
    <mergeCell ref="A4:B4"/>
    <mergeCell ref="C5:E6"/>
    <mergeCell ref="A8:C8"/>
    <mergeCell ref="B9:C9"/>
    <mergeCell ref="B22:C22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34:C34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</mergeCells>
  <phoneticPr fontId="3"/>
  <conditionalFormatting sqref="D9:D34">
    <cfRule type="dataBar" priority="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{A256C208-71E4-49F5-83E2-9C9EA90F9DDB}</x14:id>
        </ext>
      </extLst>
    </cfRule>
  </conditionalFormatting>
  <conditionalFormatting sqref="D9:E34 A9:B34">
    <cfRule type="expression" dxfId="19" priority="3">
      <formula>$D9="×"</formula>
    </cfRule>
  </conditionalFormatting>
  <conditionalFormatting sqref="C4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{E5C5E3C5-D954-41DB-856E-2A111F8193A1}</x14:id>
        </ext>
      </extLst>
    </cfRule>
  </conditionalFormatting>
  <conditionalFormatting sqref="C4">
    <cfRule type="expression" dxfId="18" priority="1">
      <formula>$D4="×"</formula>
    </cfRule>
  </conditionalFormatting>
  <dataValidations count="1">
    <dataValidation type="list" allowBlank="1" showInputMessage="1" showErrorMessage="1" sqref="E9:E34">
      <formula1>"☑"</formula1>
    </dataValidation>
  </dataValidations>
  <pageMargins left="0.77" right="0.6" top="0.75" bottom="0.75" header="0.3" footer="0.3"/>
  <pageSetup paperSize="9"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256C208-71E4-49F5-83E2-9C9EA90F9DD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D9:D34</xm:sqref>
        </x14:conditionalFormatting>
        <x14:conditionalFormatting xmlns:xm="http://schemas.microsoft.com/office/excel/2006/main">
          <x14:cfRule type="dataBar" id="{E5C5E3C5-D954-41DB-856E-2A111F8193A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34"/>
  <sheetViews>
    <sheetView zoomScaleNormal="100" workbookViewId="0">
      <selection sqref="A1:E1"/>
    </sheetView>
  </sheetViews>
  <sheetFormatPr defaultRowHeight="18" x14ac:dyDescent="0.55000000000000004"/>
  <cols>
    <col min="1" max="1" width="4.9140625" style="11" customWidth="1"/>
    <col min="2" max="2" width="11.58203125" style="11" customWidth="1"/>
    <col min="3" max="3" width="41.5" style="11" customWidth="1"/>
    <col min="4" max="4" width="10" style="11" customWidth="1"/>
    <col min="5" max="5" width="12.5" style="11" customWidth="1"/>
    <col min="6" max="16384" width="8.6640625" style="11"/>
  </cols>
  <sheetData>
    <row r="1" spans="1:5" x14ac:dyDescent="0.55000000000000004">
      <c r="A1" s="29" t="s">
        <v>52</v>
      </c>
      <c r="B1" s="29"/>
      <c r="C1" s="29"/>
      <c r="D1" s="29"/>
      <c r="E1" s="29"/>
    </row>
    <row r="2" spans="1:5" ht="7.5" customHeight="1" x14ac:dyDescent="0.55000000000000004"/>
    <row r="3" spans="1:5" ht="24" customHeight="1" x14ac:dyDescent="0.55000000000000004">
      <c r="A3" s="11" t="s">
        <v>28</v>
      </c>
      <c r="C3" s="11" t="s">
        <v>46</v>
      </c>
    </row>
    <row r="4" spans="1:5" ht="24" customHeight="1" x14ac:dyDescent="0.55000000000000004">
      <c r="A4" s="30" t="s">
        <v>29</v>
      </c>
      <c r="B4" s="31"/>
      <c r="C4" s="15" t="str">
        <f>HLOOKUP(D4,'添付一覧 '!B2:M29,2,FALSE)</f>
        <v>夜間対応型訪問介護</v>
      </c>
      <c r="D4" s="11">
        <v>3</v>
      </c>
    </row>
    <row r="5" spans="1:5" ht="24" customHeight="1" x14ac:dyDescent="0.55000000000000004">
      <c r="A5" s="11" t="s">
        <v>43</v>
      </c>
      <c r="C5" s="32" t="s">
        <v>49</v>
      </c>
      <c r="D5" s="32"/>
      <c r="E5" s="32"/>
    </row>
    <row r="6" spans="1:5" ht="9" customHeight="1" x14ac:dyDescent="0.55000000000000004">
      <c r="C6" s="32"/>
      <c r="D6" s="32"/>
      <c r="E6" s="32"/>
    </row>
    <row r="7" spans="1:5" ht="9" customHeight="1" x14ac:dyDescent="0.55000000000000004"/>
    <row r="8" spans="1:5" x14ac:dyDescent="0.55000000000000004">
      <c r="A8" s="33" t="s">
        <v>32</v>
      </c>
      <c r="B8" s="33"/>
      <c r="C8" s="33"/>
      <c r="D8" s="26" t="s">
        <v>42</v>
      </c>
      <c r="E8" s="26" t="s">
        <v>33</v>
      </c>
    </row>
    <row r="9" spans="1:5" ht="18" customHeight="1" x14ac:dyDescent="0.55000000000000004">
      <c r="A9" s="12">
        <v>1</v>
      </c>
      <c r="B9" s="34" t="s">
        <v>53</v>
      </c>
      <c r="C9" s="35"/>
      <c r="D9" s="26" t="str">
        <f>HLOOKUP($D$4,'添付一覧 '!B2:M29,3,FALSE)</f>
        <v>○</v>
      </c>
      <c r="E9" s="13"/>
    </row>
    <row r="10" spans="1:5" ht="20" x14ac:dyDescent="0.55000000000000004">
      <c r="A10" s="12">
        <v>2</v>
      </c>
      <c r="B10" s="27" t="s">
        <v>3</v>
      </c>
      <c r="C10" s="28"/>
      <c r="D10" s="26" t="str">
        <f>HLOOKUP(D4,'添付一覧 '!B2:M29,4,FALSE)</f>
        <v>○</v>
      </c>
      <c r="E10" s="13"/>
    </row>
    <row r="11" spans="1:5" ht="20" hidden="1" x14ac:dyDescent="0.55000000000000004">
      <c r="A11" s="12"/>
      <c r="B11" s="27" t="s">
        <v>4</v>
      </c>
      <c r="C11" s="28"/>
      <c r="D11" s="26" t="str">
        <f>HLOOKUP(D4,'添付一覧 '!B2:M29,5,FALSE)</f>
        <v>×</v>
      </c>
      <c r="E11" s="13"/>
    </row>
    <row r="12" spans="1:5" ht="20" x14ac:dyDescent="0.55000000000000004">
      <c r="A12" s="12">
        <v>3</v>
      </c>
      <c r="B12" s="27" t="s">
        <v>30</v>
      </c>
      <c r="C12" s="28"/>
      <c r="D12" s="26" t="str">
        <f>HLOOKUP(D4,'添付一覧 '!B2:M29,6,FALSE)</f>
        <v>○</v>
      </c>
      <c r="E12" s="13"/>
    </row>
    <row r="13" spans="1:5" ht="20" x14ac:dyDescent="0.55000000000000004">
      <c r="A13" s="12">
        <v>4</v>
      </c>
      <c r="B13" s="27" t="s">
        <v>6</v>
      </c>
      <c r="C13" s="28"/>
      <c r="D13" s="26" t="str">
        <f>HLOOKUP(D4,'添付一覧 '!B2:M29,7,FALSE)</f>
        <v>○</v>
      </c>
      <c r="E13" s="13"/>
    </row>
    <row r="14" spans="1:5" ht="20" hidden="1" x14ac:dyDescent="0.55000000000000004">
      <c r="A14" s="12"/>
      <c r="B14" s="27" t="s">
        <v>7</v>
      </c>
      <c r="C14" s="28"/>
      <c r="D14" s="26" t="str">
        <f>HLOOKUP(D4,'添付一覧 '!B2:M29,8,FALSE)</f>
        <v>×</v>
      </c>
      <c r="E14" s="13"/>
    </row>
    <row r="15" spans="1:5" ht="20" hidden="1" x14ac:dyDescent="0.55000000000000004">
      <c r="A15" s="12"/>
      <c r="B15" s="27" t="s">
        <v>8</v>
      </c>
      <c r="C15" s="28"/>
      <c r="D15" s="26" t="str">
        <f>HLOOKUP(D4,'添付一覧 '!B2:M29,9,FALSE)</f>
        <v>×</v>
      </c>
      <c r="E15" s="13"/>
    </row>
    <row r="16" spans="1:5" ht="20" hidden="1" x14ac:dyDescent="0.55000000000000004">
      <c r="A16" s="12"/>
      <c r="B16" s="27" t="s">
        <v>9</v>
      </c>
      <c r="C16" s="28"/>
      <c r="D16" s="26" t="str">
        <f>HLOOKUP(D4,'添付一覧 '!B2:M29,10,FALSE)</f>
        <v>×</v>
      </c>
      <c r="E16" s="13"/>
    </row>
    <row r="17" spans="1:5" ht="20" hidden="1" x14ac:dyDescent="0.55000000000000004">
      <c r="A17" s="12"/>
      <c r="B17" s="27" t="s">
        <v>10</v>
      </c>
      <c r="C17" s="28"/>
      <c r="D17" s="26" t="str">
        <f>HLOOKUP(D4,'添付一覧 '!B2:M29,11,FALSE)</f>
        <v>×</v>
      </c>
      <c r="E17" s="13"/>
    </row>
    <row r="18" spans="1:5" ht="20" x14ac:dyDescent="0.55000000000000004">
      <c r="A18" s="12">
        <v>5</v>
      </c>
      <c r="B18" s="27" t="s">
        <v>34</v>
      </c>
      <c r="C18" s="28"/>
      <c r="D18" s="26" t="str">
        <f>HLOOKUP(D4,'添付一覧 '!B2:M29,12,FALSE)</f>
        <v>○</v>
      </c>
      <c r="E18" s="13"/>
    </row>
    <row r="19" spans="1:5" ht="20" hidden="1" x14ac:dyDescent="0.55000000000000004">
      <c r="A19" s="12"/>
      <c r="B19" s="27" t="s">
        <v>11</v>
      </c>
      <c r="C19" s="28"/>
      <c r="D19" s="26" t="str">
        <f>HLOOKUP(D4,'添付一覧 '!B2:M29,13,FALSE)</f>
        <v>×</v>
      </c>
      <c r="E19" s="13"/>
    </row>
    <row r="20" spans="1:5" ht="20" hidden="1" x14ac:dyDescent="0.55000000000000004">
      <c r="A20" s="12"/>
      <c r="B20" s="27" t="s">
        <v>12</v>
      </c>
      <c r="C20" s="28"/>
      <c r="D20" s="26" t="str">
        <f>HLOOKUP(D4,'添付一覧 '!B2:M29,14,FALSE)</f>
        <v>×</v>
      </c>
      <c r="E20" s="13"/>
    </row>
    <row r="21" spans="1:5" ht="20" hidden="1" x14ac:dyDescent="0.55000000000000004">
      <c r="A21" s="12"/>
      <c r="B21" s="27" t="s">
        <v>13</v>
      </c>
      <c r="C21" s="28"/>
      <c r="D21" s="26" t="str">
        <f>HLOOKUP(D4,'添付一覧 '!B2:M29,15,FALSE)</f>
        <v>×</v>
      </c>
      <c r="E21" s="13"/>
    </row>
    <row r="22" spans="1:5" ht="20" hidden="1" x14ac:dyDescent="0.55000000000000004">
      <c r="A22" s="12"/>
      <c r="B22" s="27" t="s">
        <v>38</v>
      </c>
      <c r="C22" s="28"/>
      <c r="D22" s="26" t="str">
        <f>HLOOKUP(D4,'添付一覧 '!B2:M29,16,FALSE)</f>
        <v>×</v>
      </c>
      <c r="E22" s="13"/>
    </row>
    <row r="23" spans="1:5" ht="20" hidden="1" x14ac:dyDescent="0.55000000000000004">
      <c r="A23" s="12">
        <v>6</v>
      </c>
      <c r="B23" s="27" t="s">
        <v>35</v>
      </c>
      <c r="C23" s="28"/>
      <c r="D23" s="26" t="str">
        <f>HLOOKUP(D4,'添付一覧 '!B2:M29,17,FALSE)</f>
        <v>×</v>
      </c>
      <c r="E23" s="13"/>
    </row>
    <row r="24" spans="1:5" ht="20" hidden="1" x14ac:dyDescent="0.55000000000000004">
      <c r="A24" s="12"/>
      <c r="B24" s="27" t="s">
        <v>14</v>
      </c>
      <c r="C24" s="28"/>
      <c r="D24" s="26" t="str">
        <f>HLOOKUP(D4,'添付一覧 '!B2:M29,18,FALSE)</f>
        <v>×</v>
      </c>
      <c r="E24" s="13"/>
    </row>
    <row r="25" spans="1:5" ht="36" hidden="1" customHeight="1" x14ac:dyDescent="0.55000000000000004">
      <c r="A25" s="12"/>
      <c r="B25" s="27" t="s">
        <v>15</v>
      </c>
      <c r="C25" s="28"/>
      <c r="D25" s="26" t="str">
        <f>HLOOKUP(D4,'添付一覧 '!B2:M29,19,FALSE)</f>
        <v>×</v>
      </c>
      <c r="E25" s="13"/>
    </row>
    <row r="26" spans="1:5" ht="36" hidden="1" customHeight="1" x14ac:dyDescent="0.55000000000000004">
      <c r="A26" s="12"/>
      <c r="B26" s="27" t="s">
        <v>16</v>
      </c>
      <c r="C26" s="28"/>
      <c r="D26" s="26" t="str">
        <f>HLOOKUP(D4,'添付一覧 '!B2:M29,20,FALSE)</f>
        <v>×</v>
      </c>
      <c r="E26" s="13"/>
    </row>
    <row r="27" spans="1:5" ht="20" hidden="1" x14ac:dyDescent="0.55000000000000004">
      <c r="A27" s="12">
        <v>7</v>
      </c>
      <c r="B27" s="27" t="s">
        <v>36</v>
      </c>
      <c r="C27" s="28"/>
      <c r="D27" s="26" t="str">
        <f>HLOOKUP(D4,'添付一覧 '!B2:M29,21,FALSE)</f>
        <v>×</v>
      </c>
      <c r="E27" s="13"/>
    </row>
    <row r="28" spans="1:5" ht="36" hidden="1" customHeight="1" x14ac:dyDescent="0.55000000000000004">
      <c r="A28" s="12"/>
      <c r="B28" s="27" t="s">
        <v>47</v>
      </c>
      <c r="C28" s="28"/>
      <c r="D28" s="26" t="str">
        <f>HLOOKUP(D4,'添付一覧 '!B2:M29,22,FALSE)</f>
        <v>×</v>
      </c>
      <c r="E28" s="13"/>
    </row>
    <row r="29" spans="1:5" ht="36" hidden="1" customHeight="1" x14ac:dyDescent="0.55000000000000004">
      <c r="A29" s="12"/>
      <c r="B29" s="27" t="s">
        <v>37</v>
      </c>
      <c r="C29" s="28"/>
      <c r="D29" s="26" t="str">
        <f>HLOOKUP(D4,'添付一覧 '!B2:M29,23,FALSE)</f>
        <v>×</v>
      </c>
      <c r="E29" s="13"/>
    </row>
    <row r="30" spans="1:5" ht="20" hidden="1" x14ac:dyDescent="0.55000000000000004">
      <c r="A30" s="12"/>
      <c r="B30" s="27" t="s">
        <v>18</v>
      </c>
      <c r="C30" s="28"/>
      <c r="D30" s="26" t="str">
        <f>HLOOKUP(D4,'添付一覧 '!B2:M29,24,FALSE)</f>
        <v>×</v>
      </c>
      <c r="E30" s="13"/>
    </row>
    <row r="31" spans="1:5" ht="20" hidden="1" x14ac:dyDescent="0.55000000000000004">
      <c r="A31" s="12"/>
      <c r="B31" s="27" t="s">
        <v>19</v>
      </c>
      <c r="C31" s="28"/>
      <c r="D31" s="26" t="str">
        <f>HLOOKUP(D4,'添付一覧 '!B2:M29,25,FALSE)</f>
        <v>×</v>
      </c>
      <c r="E31" s="13"/>
    </row>
    <row r="32" spans="1:5" ht="20" hidden="1" x14ac:dyDescent="0.55000000000000004">
      <c r="A32" s="12"/>
      <c r="B32" s="27" t="s">
        <v>20</v>
      </c>
      <c r="C32" s="28"/>
      <c r="D32" s="26" t="str">
        <f>HLOOKUP(D4,'添付一覧 '!B2:M29,26,FALSE)</f>
        <v>×</v>
      </c>
      <c r="E32" s="13"/>
    </row>
    <row r="33" spans="1:5" ht="20" hidden="1" x14ac:dyDescent="0.55000000000000004">
      <c r="A33" s="12"/>
      <c r="B33" s="27" t="s">
        <v>21</v>
      </c>
      <c r="C33" s="28"/>
      <c r="D33" s="26" t="str">
        <f>HLOOKUP(D4,'添付一覧 '!B2:M29,27,FALSE)</f>
        <v>×</v>
      </c>
      <c r="E33" s="13"/>
    </row>
    <row r="34" spans="1:5" ht="20" hidden="1" x14ac:dyDescent="0.55000000000000004">
      <c r="A34" s="12"/>
      <c r="B34" s="27" t="s">
        <v>22</v>
      </c>
      <c r="C34" s="28"/>
      <c r="D34" s="26" t="str">
        <f>HLOOKUP(D4,'添付一覧 '!B2:M29,28,FALSE)</f>
        <v>×</v>
      </c>
      <c r="E34" s="13"/>
    </row>
  </sheetData>
  <autoFilter ref="A8:E34">
    <filterColumn colId="0" showButton="0"/>
    <filterColumn colId="1" showButton="0"/>
    <filterColumn colId="3">
      <filters>
        <filter val="○"/>
      </filters>
    </filterColumn>
  </autoFilter>
  <mergeCells count="30">
    <mergeCell ref="B10:C10"/>
    <mergeCell ref="A1:E1"/>
    <mergeCell ref="A4:B4"/>
    <mergeCell ref="C5:E6"/>
    <mergeCell ref="A8:C8"/>
    <mergeCell ref="B9:C9"/>
    <mergeCell ref="B22:C22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34:C34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</mergeCells>
  <phoneticPr fontId="3"/>
  <conditionalFormatting sqref="D9:D34">
    <cfRule type="dataBar" priority="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{F3DE7DB8-B0E4-41E1-9736-E4DAAD4A0288}</x14:id>
        </ext>
      </extLst>
    </cfRule>
  </conditionalFormatting>
  <conditionalFormatting sqref="D9:E34 A9:B34">
    <cfRule type="expression" dxfId="17" priority="3">
      <formula>$D9="×"</formula>
    </cfRule>
  </conditionalFormatting>
  <conditionalFormatting sqref="C4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{89F2392B-A541-4062-88DE-2F8B9698BF5A}</x14:id>
        </ext>
      </extLst>
    </cfRule>
  </conditionalFormatting>
  <conditionalFormatting sqref="C4">
    <cfRule type="expression" dxfId="16" priority="1">
      <formula>$D4="×"</formula>
    </cfRule>
  </conditionalFormatting>
  <dataValidations count="1">
    <dataValidation type="list" allowBlank="1" showInputMessage="1" showErrorMessage="1" sqref="E9:E34">
      <formula1>"☑"</formula1>
    </dataValidation>
  </dataValidations>
  <pageMargins left="0.77" right="0.6" top="0.75" bottom="0.75" header="0.3" footer="0.3"/>
  <pageSetup paperSize="9"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DE7DB8-B0E4-41E1-9736-E4DAAD4A028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D9:D34</xm:sqref>
        </x14:conditionalFormatting>
        <x14:conditionalFormatting xmlns:xm="http://schemas.microsoft.com/office/excel/2006/main">
          <x14:cfRule type="dataBar" id="{89F2392B-A541-4062-88DE-2F8B9698BF5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34"/>
  <sheetViews>
    <sheetView zoomScaleNormal="100" workbookViewId="0">
      <selection sqref="A1:E1"/>
    </sheetView>
  </sheetViews>
  <sheetFormatPr defaultRowHeight="18" x14ac:dyDescent="0.55000000000000004"/>
  <cols>
    <col min="1" max="1" width="4.9140625" style="11" customWidth="1"/>
    <col min="2" max="2" width="11.58203125" style="11" customWidth="1"/>
    <col min="3" max="3" width="41.5" style="11" customWidth="1"/>
    <col min="4" max="4" width="10" style="11" customWidth="1"/>
    <col min="5" max="5" width="12.5" style="11" customWidth="1"/>
    <col min="6" max="16384" width="8.6640625" style="11"/>
  </cols>
  <sheetData>
    <row r="1" spans="1:5" x14ac:dyDescent="0.55000000000000004">
      <c r="A1" s="29" t="s">
        <v>52</v>
      </c>
      <c r="B1" s="29"/>
      <c r="C1" s="29"/>
      <c r="D1" s="29"/>
      <c r="E1" s="29"/>
    </row>
    <row r="2" spans="1:5" ht="7.5" customHeight="1" x14ac:dyDescent="0.55000000000000004"/>
    <row r="3" spans="1:5" ht="24" customHeight="1" x14ac:dyDescent="0.55000000000000004">
      <c r="A3" s="11" t="s">
        <v>28</v>
      </c>
      <c r="C3" s="11" t="s">
        <v>46</v>
      </c>
    </row>
    <row r="4" spans="1:5" ht="24" customHeight="1" x14ac:dyDescent="0.55000000000000004">
      <c r="A4" s="30" t="s">
        <v>29</v>
      </c>
      <c r="B4" s="31"/>
      <c r="C4" s="15" t="str">
        <f>HLOOKUP(D4,'添付一覧 '!B2:M29,2,FALSE)</f>
        <v>地域密着型通所介護</v>
      </c>
      <c r="D4" s="11">
        <v>4</v>
      </c>
    </row>
    <row r="5" spans="1:5" ht="24" customHeight="1" x14ac:dyDescent="0.55000000000000004">
      <c r="A5" s="11" t="s">
        <v>43</v>
      </c>
      <c r="C5" s="32" t="s">
        <v>49</v>
      </c>
      <c r="D5" s="32"/>
      <c r="E5" s="32"/>
    </row>
    <row r="6" spans="1:5" ht="9" customHeight="1" x14ac:dyDescent="0.55000000000000004">
      <c r="C6" s="32"/>
      <c r="D6" s="32"/>
      <c r="E6" s="32"/>
    </row>
    <row r="7" spans="1:5" ht="9" customHeight="1" x14ac:dyDescent="0.55000000000000004"/>
    <row r="8" spans="1:5" x14ac:dyDescent="0.55000000000000004">
      <c r="A8" s="33" t="s">
        <v>32</v>
      </c>
      <c r="B8" s="33"/>
      <c r="C8" s="33"/>
      <c r="D8" s="26" t="s">
        <v>42</v>
      </c>
      <c r="E8" s="26" t="s">
        <v>33</v>
      </c>
    </row>
    <row r="9" spans="1:5" ht="18" customHeight="1" x14ac:dyDescent="0.55000000000000004">
      <c r="A9" s="12">
        <v>1</v>
      </c>
      <c r="B9" s="34" t="s">
        <v>53</v>
      </c>
      <c r="C9" s="35"/>
      <c r="D9" s="26" t="str">
        <f>HLOOKUP($D$4,'添付一覧 '!B2:M29,3,FALSE)</f>
        <v>○</v>
      </c>
      <c r="E9" s="13"/>
    </row>
    <row r="10" spans="1:5" ht="20" x14ac:dyDescent="0.55000000000000004">
      <c r="A10" s="12">
        <v>2</v>
      </c>
      <c r="B10" s="27" t="s">
        <v>3</v>
      </c>
      <c r="C10" s="28"/>
      <c r="D10" s="26" t="str">
        <f>HLOOKUP(D4,'添付一覧 '!B2:M29,4,FALSE)</f>
        <v>○</v>
      </c>
      <c r="E10" s="13"/>
    </row>
    <row r="11" spans="1:5" ht="20" hidden="1" x14ac:dyDescent="0.55000000000000004">
      <c r="A11" s="12"/>
      <c r="B11" s="27" t="s">
        <v>4</v>
      </c>
      <c r="C11" s="28"/>
      <c r="D11" s="26" t="str">
        <f>HLOOKUP(D4,'添付一覧 '!B2:M29,5,FALSE)</f>
        <v>×</v>
      </c>
      <c r="E11" s="13"/>
    </row>
    <row r="12" spans="1:5" ht="20" x14ac:dyDescent="0.55000000000000004">
      <c r="A12" s="12">
        <v>3</v>
      </c>
      <c r="B12" s="27" t="s">
        <v>30</v>
      </c>
      <c r="C12" s="28"/>
      <c r="D12" s="26" t="str">
        <f>HLOOKUP(D4,'添付一覧 '!B2:M29,6,FALSE)</f>
        <v>○</v>
      </c>
      <c r="E12" s="13"/>
    </row>
    <row r="13" spans="1:5" ht="20" x14ac:dyDescent="0.55000000000000004">
      <c r="A13" s="12">
        <v>4</v>
      </c>
      <c r="B13" s="27" t="s">
        <v>6</v>
      </c>
      <c r="C13" s="28"/>
      <c r="D13" s="26" t="str">
        <f>HLOOKUP(D4,'添付一覧 '!B2:M29,7,FALSE)</f>
        <v>○</v>
      </c>
      <c r="E13" s="13"/>
    </row>
    <row r="14" spans="1:5" ht="20" hidden="1" x14ac:dyDescent="0.55000000000000004">
      <c r="A14" s="12"/>
      <c r="B14" s="27" t="s">
        <v>7</v>
      </c>
      <c r="C14" s="28"/>
      <c r="D14" s="26" t="str">
        <f>HLOOKUP(D4,'添付一覧 '!B2:M29,8,FALSE)</f>
        <v>×</v>
      </c>
      <c r="E14" s="13"/>
    </row>
    <row r="15" spans="1:5" ht="20" hidden="1" x14ac:dyDescent="0.55000000000000004">
      <c r="A15" s="12"/>
      <c r="B15" s="27" t="s">
        <v>8</v>
      </c>
      <c r="C15" s="28"/>
      <c r="D15" s="26" t="str">
        <f>HLOOKUP(D4,'添付一覧 '!B2:M29,9,FALSE)</f>
        <v>×</v>
      </c>
      <c r="E15" s="13"/>
    </row>
    <row r="16" spans="1:5" ht="20" hidden="1" x14ac:dyDescent="0.55000000000000004">
      <c r="A16" s="12"/>
      <c r="B16" s="27" t="s">
        <v>9</v>
      </c>
      <c r="C16" s="28"/>
      <c r="D16" s="26" t="str">
        <f>HLOOKUP(D4,'添付一覧 '!B2:M29,10,FALSE)</f>
        <v>×</v>
      </c>
      <c r="E16" s="13"/>
    </row>
    <row r="17" spans="1:5" ht="20" hidden="1" x14ac:dyDescent="0.55000000000000004">
      <c r="A17" s="12"/>
      <c r="B17" s="27" t="s">
        <v>10</v>
      </c>
      <c r="C17" s="28"/>
      <c r="D17" s="26" t="str">
        <f>HLOOKUP(D4,'添付一覧 '!B2:M29,11,FALSE)</f>
        <v>×</v>
      </c>
      <c r="E17" s="13"/>
    </row>
    <row r="18" spans="1:5" ht="20" x14ac:dyDescent="0.55000000000000004">
      <c r="A18" s="12">
        <v>5</v>
      </c>
      <c r="B18" s="27" t="s">
        <v>34</v>
      </c>
      <c r="C18" s="28"/>
      <c r="D18" s="26" t="str">
        <f>HLOOKUP(D4,'添付一覧 '!B2:M29,12,FALSE)</f>
        <v>○</v>
      </c>
      <c r="E18" s="13"/>
    </row>
    <row r="19" spans="1:5" ht="20" hidden="1" x14ac:dyDescent="0.55000000000000004">
      <c r="A19" s="12"/>
      <c r="B19" s="27" t="s">
        <v>11</v>
      </c>
      <c r="C19" s="28"/>
      <c r="D19" s="26" t="str">
        <f>HLOOKUP(D4,'添付一覧 '!B2:M29,13,FALSE)</f>
        <v>×</v>
      </c>
      <c r="E19" s="13"/>
    </row>
    <row r="20" spans="1:5" ht="20" hidden="1" x14ac:dyDescent="0.55000000000000004">
      <c r="A20" s="12"/>
      <c r="B20" s="27" t="s">
        <v>12</v>
      </c>
      <c r="C20" s="28"/>
      <c r="D20" s="26" t="str">
        <f>HLOOKUP(D4,'添付一覧 '!B2:M29,14,FALSE)</f>
        <v>×</v>
      </c>
      <c r="E20" s="13"/>
    </row>
    <row r="21" spans="1:5" ht="20" hidden="1" x14ac:dyDescent="0.55000000000000004">
      <c r="A21" s="12"/>
      <c r="B21" s="27" t="s">
        <v>13</v>
      </c>
      <c r="C21" s="28"/>
      <c r="D21" s="26" t="str">
        <f>HLOOKUP(D4,'添付一覧 '!B2:M29,15,FALSE)</f>
        <v>×</v>
      </c>
      <c r="E21" s="13"/>
    </row>
    <row r="22" spans="1:5" ht="20" hidden="1" x14ac:dyDescent="0.55000000000000004">
      <c r="A22" s="12"/>
      <c r="B22" s="27" t="s">
        <v>38</v>
      </c>
      <c r="C22" s="28"/>
      <c r="D22" s="26" t="str">
        <f>HLOOKUP(D4,'添付一覧 '!B2:M29,16,FALSE)</f>
        <v>×</v>
      </c>
      <c r="E22" s="13"/>
    </row>
    <row r="23" spans="1:5" ht="20" hidden="1" x14ac:dyDescent="0.55000000000000004">
      <c r="A23" s="12">
        <v>6</v>
      </c>
      <c r="B23" s="27" t="s">
        <v>35</v>
      </c>
      <c r="C23" s="28"/>
      <c r="D23" s="26" t="str">
        <f>HLOOKUP(D4,'添付一覧 '!B2:M29,17,FALSE)</f>
        <v>×</v>
      </c>
      <c r="E23" s="13"/>
    </row>
    <row r="24" spans="1:5" ht="20" hidden="1" x14ac:dyDescent="0.55000000000000004">
      <c r="A24" s="12"/>
      <c r="B24" s="27" t="s">
        <v>14</v>
      </c>
      <c r="C24" s="28"/>
      <c r="D24" s="26" t="str">
        <f>HLOOKUP(D4,'添付一覧 '!B2:M29,18,FALSE)</f>
        <v>×</v>
      </c>
      <c r="E24" s="13"/>
    </row>
    <row r="25" spans="1:5" ht="36" hidden="1" customHeight="1" x14ac:dyDescent="0.55000000000000004">
      <c r="A25" s="12"/>
      <c r="B25" s="27" t="s">
        <v>15</v>
      </c>
      <c r="C25" s="28"/>
      <c r="D25" s="26" t="str">
        <f>HLOOKUP(D4,'添付一覧 '!B2:M29,19,FALSE)</f>
        <v>×</v>
      </c>
      <c r="E25" s="13"/>
    </row>
    <row r="26" spans="1:5" ht="36" hidden="1" customHeight="1" x14ac:dyDescent="0.55000000000000004">
      <c r="A26" s="12"/>
      <c r="B26" s="27" t="s">
        <v>16</v>
      </c>
      <c r="C26" s="28"/>
      <c r="D26" s="26" t="str">
        <f>HLOOKUP(D4,'添付一覧 '!B2:M29,20,FALSE)</f>
        <v>×</v>
      </c>
      <c r="E26" s="13"/>
    </row>
    <row r="27" spans="1:5" ht="20" hidden="1" x14ac:dyDescent="0.55000000000000004">
      <c r="A27" s="12">
        <v>7</v>
      </c>
      <c r="B27" s="27" t="s">
        <v>36</v>
      </c>
      <c r="C27" s="28"/>
      <c r="D27" s="26" t="str">
        <f>HLOOKUP(D4,'添付一覧 '!B2:M29,21,FALSE)</f>
        <v>×</v>
      </c>
      <c r="E27" s="13"/>
    </row>
    <row r="28" spans="1:5" ht="36" hidden="1" customHeight="1" x14ac:dyDescent="0.55000000000000004">
      <c r="A28" s="12"/>
      <c r="B28" s="27" t="s">
        <v>47</v>
      </c>
      <c r="C28" s="28"/>
      <c r="D28" s="26" t="str">
        <f>HLOOKUP(D4,'添付一覧 '!B2:M29,22,FALSE)</f>
        <v>×</v>
      </c>
      <c r="E28" s="13"/>
    </row>
    <row r="29" spans="1:5" ht="36" hidden="1" customHeight="1" x14ac:dyDescent="0.55000000000000004">
      <c r="A29" s="12"/>
      <c r="B29" s="27" t="s">
        <v>37</v>
      </c>
      <c r="C29" s="28"/>
      <c r="D29" s="26" t="str">
        <f>HLOOKUP(D4,'添付一覧 '!B2:M29,23,FALSE)</f>
        <v>×</v>
      </c>
      <c r="E29" s="13"/>
    </row>
    <row r="30" spans="1:5" ht="20" hidden="1" x14ac:dyDescent="0.55000000000000004">
      <c r="A30" s="12"/>
      <c r="B30" s="27" t="s">
        <v>18</v>
      </c>
      <c r="C30" s="28"/>
      <c r="D30" s="26" t="str">
        <f>HLOOKUP(D4,'添付一覧 '!B2:M29,24,FALSE)</f>
        <v>×</v>
      </c>
      <c r="E30" s="13"/>
    </row>
    <row r="31" spans="1:5" ht="20" hidden="1" x14ac:dyDescent="0.55000000000000004">
      <c r="A31" s="12"/>
      <c r="B31" s="27" t="s">
        <v>19</v>
      </c>
      <c r="C31" s="28"/>
      <c r="D31" s="26" t="str">
        <f>HLOOKUP(D4,'添付一覧 '!B2:M29,25,FALSE)</f>
        <v>×</v>
      </c>
      <c r="E31" s="13"/>
    </row>
    <row r="32" spans="1:5" ht="20" hidden="1" x14ac:dyDescent="0.55000000000000004">
      <c r="A32" s="12"/>
      <c r="B32" s="27" t="s">
        <v>20</v>
      </c>
      <c r="C32" s="28"/>
      <c r="D32" s="26" t="str">
        <f>HLOOKUP(D4,'添付一覧 '!B2:M29,26,FALSE)</f>
        <v>×</v>
      </c>
      <c r="E32" s="13"/>
    </row>
    <row r="33" spans="1:5" ht="20" hidden="1" x14ac:dyDescent="0.55000000000000004">
      <c r="A33" s="12"/>
      <c r="B33" s="27" t="s">
        <v>21</v>
      </c>
      <c r="C33" s="28"/>
      <c r="D33" s="26" t="str">
        <f>HLOOKUP(D4,'添付一覧 '!B2:M29,27,FALSE)</f>
        <v>×</v>
      </c>
      <c r="E33" s="13"/>
    </row>
    <row r="34" spans="1:5" ht="20" hidden="1" x14ac:dyDescent="0.55000000000000004">
      <c r="A34" s="12"/>
      <c r="B34" s="27" t="s">
        <v>22</v>
      </c>
      <c r="C34" s="28"/>
      <c r="D34" s="26" t="str">
        <f>HLOOKUP(D4,'添付一覧 '!B2:M29,28,FALSE)</f>
        <v>×</v>
      </c>
      <c r="E34" s="13"/>
    </row>
  </sheetData>
  <autoFilter ref="A8:E34">
    <filterColumn colId="0" showButton="0"/>
    <filterColumn colId="1" showButton="0"/>
    <filterColumn colId="3">
      <filters>
        <filter val="○"/>
      </filters>
    </filterColumn>
  </autoFilter>
  <mergeCells count="30">
    <mergeCell ref="B10:C10"/>
    <mergeCell ref="A1:E1"/>
    <mergeCell ref="A4:B4"/>
    <mergeCell ref="C5:E6"/>
    <mergeCell ref="A8:C8"/>
    <mergeCell ref="B9:C9"/>
    <mergeCell ref="B22:C22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34:C34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</mergeCells>
  <phoneticPr fontId="3"/>
  <conditionalFormatting sqref="D9:D34">
    <cfRule type="dataBar" priority="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{9FDD26A8-7408-4519-ADD9-F3877D871779}</x14:id>
        </ext>
      </extLst>
    </cfRule>
  </conditionalFormatting>
  <conditionalFormatting sqref="D9:E34 A9:B34">
    <cfRule type="expression" dxfId="15" priority="3">
      <formula>$D9="×"</formula>
    </cfRule>
  </conditionalFormatting>
  <conditionalFormatting sqref="C4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{6D1AEE14-BACF-4C1D-818F-6BC7B6A1C4BC}</x14:id>
        </ext>
      </extLst>
    </cfRule>
  </conditionalFormatting>
  <conditionalFormatting sqref="C4">
    <cfRule type="expression" dxfId="14" priority="1">
      <formula>$D4="×"</formula>
    </cfRule>
  </conditionalFormatting>
  <dataValidations count="1">
    <dataValidation type="list" allowBlank="1" showInputMessage="1" showErrorMessage="1" sqref="E9:E34">
      <formula1>"☑"</formula1>
    </dataValidation>
  </dataValidations>
  <pageMargins left="0.77" right="0.6" top="0.75" bottom="0.75" header="0.3" footer="0.3"/>
  <pageSetup paperSize="9"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FDD26A8-7408-4519-ADD9-F3877D87177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D9:D34</xm:sqref>
        </x14:conditionalFormatting>
        <x14:conditionalFormatting xmlns:xm="http://schemas.microsoft.com/office/excel/2006/main">
          <x14:cfRule type="dataBar" id="{6D1AEE14-BACF-4C1D-818F-6BC7B6A1C4B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34"/>
  <sheetViews>
    <sheetView zoomScaleNormal="100" workbookViewId="0">
      <selection sqref="A1:E1"/>
    </sheetView>
  </sheetViews>
  <sheetFormatPr defaultRowHeight="18" x14ac:dyDescent="0.55000000000000004"/>
  <cols>
    <col min="1" max="1" width="4.9140625" style="11" customWidth="1"/>
    <col min="2" max="2" width="11.58203125" style="11" customWidth="1"/>
    <col min="3" max="3" width="41.5" style="11" customWidth="1"/>
    <col min="4" max="4" width="10" style="11" customWidth="1"/>
    <col min="5" max="5" width="12.5" style="11" customWidth="1"/>
    <col min="6" max="16384" width="8.6640625" style="11"/>
  </cols>
  <sheetData>
    <row r="1" spans="1:5" x14ac:dyDescent="0.55000000000000004">
      <c r="A1" s="29" t="s">
        <v>52</v>
      </c>
      <c r="B1" s="29"/>
      <c r="C1" s="29"/>
      <c r="D1" s="29"/>
      <c r="E1" s="29"/>
    </row>
    <row r="2" spans="1:5" ht="7.5" customHeight="1" x14ac:dyDescent="0.55000000000000004"/>
    <row r="3" spans="1:5" ht="24" customHeight="1" x14ac:dyDescent="0.55000000000000004">
      <c r="A3" s="11" t="s">
        <v>28</v>
      </c>
      <c r="C3" s="11" t="s">
        <v>46</v>
      </c>
    </row>
    <row r="4" spans="1:5" ht="24" customHeight="1" x14ac:dyDescent="0.55000000000000004">
      <c r="A4" s="30" t="s">
        <v>29</v>
      </c>
      <c r="B4" s="31"/>
      <c r="C4" s="15" t="str">
        <f>HLOOKUP(D4,'添付一覧 '!B2:M29,2,FALSE)</f>
        <v>地域密着型通所介護（療養）</v>
      </c>
      <c r="D4" s="11">
        <v>5</v>
      </c>
    </row>
    <row r="5" spans="1:5" ht="24" customHeight="1" x14ac:dyDescent="0.55000000000000004">
      <c r="A5" s="11" t="s">
        <v>43</v>
      </c>
      <c r="C5" s="32" t="s">
        <v>49</v>
      </c>
      <c r="D5" s="32"/>
      <c r="E5" s="32"/>
    </row>
    <row r="6" spans="1:5" ht="9" customHeight="1" x14ac:dyDescent="0.55000000000000004">
      <c r="C6" s="32"/>
      <c r="D6" s="32"/>
      <c r="E6" s="32"/>
    </row>
    <row r="7" spans="1:5" ht="9" customHeight="1" x14ac:dyDescent="0.55000000000000004"/>
    <row r="8" spans="1:5" x14ac:dyDescent="0.55000000000000004">
      <c r="A8" s="33" t="s">
        <v>32</v>
      </c>
      <c r="B8" s="33"/>
      <c r="C8" s="33"/>
      <c r="D8" s="26" t="s">
        <v>42</v>
      </c>
      <c r="E8" s="26" t="s">
        <v>33</v>
      </c>
    </row>
    <row r="9" spans="1:5" ht="18" customHeight="1" x14ac:dyDescent="0.55000000000000004">
      <c r="A9" s="12">
        <v>1</v>
      </c>
      <c r="B9" s="34" t="s">
        <v>53</v>
      </c>
      <c r="C9" s="35"/>
      <c r="D9" s="26" t="str">
        <f>HLOOKUP($D$4,'添付一覧 '!B2:M29,3,FALSE)</f>
        <v>○</v>
      </c>
      <c r="E9" s="13"/>
    </row>
    <row r="10" spans="1:5" ht="20" x14ac:dyDescent="0.55000000000000004">
      <c r="A10" s="12">
        <v>2</v>
      </c>
      <c r="B10" s="27" t="s">
        <v>3</v>
      </c>
      <c r="C10" s="28"/>
      <c r="D10" s="26" t="str">
        <f>HLOOKUP(D4,'添付一覧 '!B2:M29,4,FALSE)</f>
        <v>○</v>
      </c>
      <c r="E10" s="13"/>
    </row>
    <row r="11" spans="1:5" ht="20" hidden="1" x14ac:dyDescent="0.55000000000000004">
      <c r="A11" s="12"/>
      <c r="B11" s="27" t="s">
        <v>4</v>
      </c>
      <c r="C11" s="28"/>
      <c r="D11" s="26" t="str">
        <f>HLOOKUP(D4,'添付一覧 '!B2:M29,5,FALSE)</f>
        <v>×</v>
      </c>
      <c r="E11" s="13"/>
    </row>
    <row r="12" spans="1:5" ht="20" x14ac:dyDescent="0.55000000000000004">
      <c r="A12" s="12">
        <v>3</v>
      </c>
      <c r="B12" s="27" t="s">
        <v>30</v>
      </c>
      <c r="C12" s="28"/>
      <c r="D12" s="26" t="str">
        <f>HLOOKUP(D4,'添付一覧 '!B2:M29,6,FALSE)</f>
        <v>○</v>
      </c>
      <c r="E12" s="13"/>
    </row>
    <row r="13" spans="1:5" ht="20" x14ac:dyDescent="0.55000000000000004">
      <c r="A13" s="12">
        <v>4</v>
      </c>
      <c r="B13" s="27" t="s">
        <v>6</v>
      </c>
      <c r="C13" s="28"/>
      <c r="D13" s="26" t="str">
        <f>HLOOKUP(D4,'添付一覧 '!B2:M29,7,FALSE)</f>
        <v>○</v>
      </c>
      <c r="E13" s="13"/>
    </row>
    <row r="14" spans="1:5" ht="20" hidden="1" x14ac:dyDescent="0.55000000000000004">
      <c r="A14" s="12"/>
      <c r="B14" s="27" t="s">
        <v>7</v>
      </c>
      <c r="C14" s="28"/>
      <c r="D14" s="26" t="str">
        <f>HLOOKUP(D4,'添付一覧 '!B2:M29,8,FALSE)</f>
        <v>×</v>
      </c>
      <c r="E14" s="13"/>
    </row>
    <row r="15" spans="1:5" ht="20" hidden="1" x14ac:dyDescent="0.55000000000000004">
      <c r="A15" s="12"/>
      <c r="B15" s="27" t="s">
        <v>8</v>
      </c>
      <c r="C15" s="28"/>
      <c r="D15" s="26" t="str">
        <f>HLOOKUP(D4,'添付一覧 '!B2:M29,9,FALSE)</f>
        <v>×</v>
      </c>
      <c r="E15" s="13"/>
    </row>
    <row r="16" spans="1:5" ht="20" hidden="1" x14ac:dyDescent="0.55000000000000004">
      <c r="A16" s="12"/>
      <c r="B16" s="27" t="s">
        <v>9</v>
      </c>
      <c r="C16" s="28"/>
      <c r="D16" s="26" t="str">
        <f>HLOOKUP(D4,'添付一覧 '!B2:M29,10,FALSE)</f>
        <v>×</v>
      </c>
      <c r="E16" s="13"/>
    </row>
    <row r="17" spans="1:5" ht="20" hidden="1" x14ac:dyDescent="0.55000000000000004">
      <c r="A17" s="12"/>
      <c r="B17" s="27" t="s">
        <v>10</v>
      </c>
      <c r="C17" s="28"/>
      <c r="D17" s="26" t="str">
        <f>HLOOKUP(D4,'添付一覧 '!B2:M29,11,FALSE)</f>
        <v>×</v>
      </c>
      <c r="E17" s="13"/>
    </row>
    <row r="18" spans="1:5" ht="20" x14ac:dyDescent="0.55000000000000004">
      <c r="A18" s="12">
        <v>5</v>
      </c>
      <c r="B18" s="27" t="s">
        <v>34</v>
      </c>
      <c r="C18" s="28"/>
      <c r="D18" s="26" t="str">
        <f>HLOOKUP(D4,'添付一覧 '!B2:M29,12,FALSE)</f>
        <v>○</v>
      </c>
      <c r="E18" s="13"/>
    </row>
    <row r="19" spans="1:5" ht="20" hidden="1" x14ac:dyDescent="0.55000000000000004">
      <c r="A19" s="12"/>
      <c r="B19" s="27" t="s">
        <v>11</v>
      </c>
      <c r="C19" s="28"/>
      <c r="D19" s="26" t="str">
        <f>HLOOKUP(D4,'添付一覧 '!B2:M29,13,FALSE)</f>
        <v>×</v>
      </c>
      <c r="E19" s="13"/>
    </row>
    <row r="20" spans="1:5" ht="20" hidden="1" x14ac:dyDescent="0.55000000000000004">
      <c r="A20" s="12"/>
      <c r="B20" s="27" t="s">
        <v>12</v>
      </c>
      <c r="C20" s="28"/>
      <c r="D20" s="26" t="str">
        <f>HLOOKUP(D4,'添付一覧 '!B2:M29,14,FALSE)</f>
        <v>×</v>
      </c>
      <c r="E20" s="13"/>
    </row>
    <row r="21" spans="1:5" ht="20" hidden="1" x14ac:dyDescent="0.55000000000000004">
      <c r="A21" s="12"/>
      <c r="B21" s="27" t="s">
        <v>13</v>
      </c>
      <c r="C21" s="28"/>
      <c r="D21" s="26" t="str">
        <f>HLOOKUP(D4,'添付一覧 '!B2:M29,15,FALSE)</f>
        <v>×</v>
      </c>
      <c r="E21" s="13"/>
    </row>
    <row r="22" spans="1:5" ht="20" hidden="1" x14ac:dyDescent="0.55000000000000004">
      <c r="A22" s="12"/>
      <c r="B22" s="27" t="s">
        <v>38</v>
      </c>
      <c r="C22" s="28"/>
      <c r="D22" s="26" t="str">
        <f>HLOOKUP(D4,'添付一覧 '!B2:M29,16,FALSE)</f>
        <v>×</v>
      </c>
      <c r="E22" s="13"/>
    </row>
    <row r="23" spans="1:5" ht="20" hidden="1" x14ac:dyDescent="0.55000000000000004">
      <c r="A23" s="12">
        <v>6</v>
      </c>
      <c r="B23" s="27" t="s">
        <v>35</v>
      </c>
      <c r="C23" s="28"/>
      <c r="D23" s="26" t="str">
        <f>HLOOKUP(D4,'添付一覧 '!B2:M29,17,FALSE)</f>
        <v>×</v>
      </c>
      <c r="E23" s="13"/>
    </row>
    <row r="24" spans="1:5" ht="20" hidden="1" x14ac:dyDescent="0.55000000000000004">
      <c r="A24" s="12"/>
      <c r="B24" s="27" t="s">
        <v>14</v>
      </c>
      <c r="C24" s="28"/>
      <c r="D24" s="26" t="str">
        <f>HLOOKUP(D4,'添付一覧 '!B2:M29,18,FALSE)</f>
        <v>×</v>
      </c>
      <c r="E24" s="13"/>
    </row>
    <row r="25" spans="1:5" ht="36" hidden="1" customHeight="1" x14ac:dyDescent="0.55000000000000004">
      <c r="A25" s="12"/>
      <c r="B25" s="27" t="s">
        <v>15</v>
      </c>
      <c r="C25" s="28"/>
      <c r="D25" s="26" t="str">
        <f>HLOOKUP(D4,'添付一覧 '!B2:M29,19,FALSE)</f>
        <v>×</v>
      </c>
      <c r="E25" s="13"/>
    </row>
    <row r="26" spans="1:5" ht="36" hidden="1" customHeight="1" x14ac:dyDescent="0.55000000000000004">
      <c r="A26" s="12"/>
      <c r="B26" s="27" t="s">
        <v>16</v>
      </c>
      <c r="C26" s="28"/>
      <c r="D26" s="26" t="str">
        <f>HLOOKUP(D4,'添付一覧 '!B2:M29,20,FALSE)</f>
        <v>×</v>
      </c>
      <c r="E26" s="13"/>
    </row>
    <row r="27" spans="1:5" ht="20" hidden="1" x14ac:dyDescent="0.55000000000000004">
      <c r="A27" s="12">
        <v>7</v>
      </c>
      <c r="B27" s="27" t="s">
        <v>36</v>
      </c>
      <c r="C27" s="28"/>
      <c r="D27" s="26" t="str">
        <f>HLOOKUP(D4,'添付一覧 '!B2:M29,21,FALSE)</f>
        <v>×</v>
      </c>
      <c r="E27" s="13"/>
    </row>
    <row r="28" spans="1:5" ht="36" hidden="1" customHeight="1" x14ac:dyDescent="0.55000000000000004">
      <c r="A28" s="12"/>
      <c r="B28" s="27" t="s">
        <v>47</v>
      </c>
      <c r="C28" s="28"/>
      <c r="D28" s="26" t="str">
        <f>HLOOKUP(D4,'添付一覧 '!B2:M29,22,FALSE)</f>
        <v>×</v>
      </c>
      <c r="E28" s="13"/>
    </row>
    <row r="29" spans="1:5" ht="36" hidden="1" customHeight="1" x14ac:dyDescent="0.55000000000000004">
      <c r="A29" s="12"/>
      <c r="B29" s="27" t="s">
        <v>37</v>
      </c>
      <c r="C29" s="28"/>
      <c r="D29" s="26" t="str">
        <f>HLOOKUP(D4,'添付一覧 '!B2:M29,23,FALSE)</f>
        <v>×</v>
      </c>
      <c r="E29" s="13"/>
    </row>
    <row r="30" spans="1:5" ht="20" hidden="1" x14ac:dyDescent="0.55000000000000004">
      <c r="A30" s="12"/>
      <c r="B30" s="27" t="s">
        <v>18</v>
      </c>
      <c r="C30" s="28"/>
      <c r="D30" s="26" t="str">
        <f>HLOOKUP(D4,'添付一覧 '!B2:M29,24,FALSE)</f>
        <v>×</v>
      </c>
      <c r="E30" s="13"/>
    </row>
    <row r="31" spans="1:5" ht="20" hidden="1" x14ac:dyDescent="0.55000000000000004">
      <c r="A31" s="12"/>
      <c r="B31" s="27" t="s">
        <v>19</v>
      </c>
      <c r="C31" s="28"/>
      <c r="D31" s="26" t="str">
        <f>HLOOKUP(D4,'添付一覧 '!B2:M29,25,FALSE)</f>
        <v>×</v>
      </c>
      <c r="E31" s="13"/>
    </row>
    <row r="32" spans="1:5" ht="20" hidden="1" x14ac:dyDescent="0.55000000000000004">
      <c r="A32" s="12"/>
      <c r="B32" s="27" t="s">
        <v>20</v>
      </c>
      <c r="C32" s="28"/>
      <c r="D32" s="26" t="str">
        <f>HLOOKUP(D4,'添付一覧 '!B2:M29,26,FALSE)</f>
        <v>×</v>
      </c>
      <c r="E32" s="13"/>
    </row>
    <row r="33" spans="1:5" ht="20" hidden="1" x14ac:dyDescent="0.55000000000000004">
      <c r="A33" s="12"/>
      <c r="B33" s="27" t="s">
        <v>21</v>
      </c>
      <c r="C33" s="28"/>
      <c r="D33" s="26" t="str">
        <f>HLOOKUP(D4,'添付一覧 '!B2:M29,27,FALSE)</f>
        <v>×</v>
      </c>
      <c r="E33" s="13"/>
    </row>
    <row r="34" spans="1:5" ht="20" hidden="1" x14ac:dyDescent="0.55000000000000004">
      <c r="A34" s="12"/>
      <c r="B34" s="27" t="s">
        <v>22</v>
      </c>
      <c r="C34" s="28"/>
      <c r="D34" s="26" t="str">
        <f>HLOOKUP(D4,'添付一覧 '!B2:M29,28,FALSE)</f>
        <v>×</v>
      </c>
      <c r="E34" s="13"/>
    </row>
  </sheetData>
  <autoFilter ref="A8:E34">
    <filterColumn colId="0" showButton="0"/>
    <filterColumn colId="1" showButton="0"/>
    <filterColumn colId="3">
      <filters>
        <filter val="○"/>
      </filters>
    </filterColumn>
  </autoFilter>
  <mergeCells count="30">
    <mergeCell ref="B10:C10"/>
    <mergeCell ref="A1:E1"/>
    <mergeCell ref="A4:B4"/>
    <mergeCell ref="C5:E6"/>
    <mergeCell ref="A8:C8"/>
    <mergeCell ref="B9:C9"/>
    <mergeCell ref="B22:C22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34:C34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</mergeCells>
  <phoneticPr fontId="3"/>
  <conditionalFormatting sqref="D9:D34">
    <cfRule type="dataBar" priority="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{D4B2A23C-7B67-40F0-A981-FD474DB023D4}</x14:id>
        </ext>
      </extLst>
    </cfRule>
  </conditionalFormatting>
  <conditionalFormatting sqref="D9:E34 A9:B34">
    <cfRule type="expression" dxfId="13" priority="3">
      <formula>$D9="×"</formula>
    </cfRule>
  </conditionalFormatting>
  <conditionalFormatting sqref="C4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{006A9B51-8850-4C08-A4C5-39A5228A6644}</x14:id>
        </ext>
      </extLst>
    </cfRule>
  </conditionalFormatting>
  <conditionalFormatting sqref="C4">
    <cfRule type="expression" dxfId="12" priority="1">
      <formula>$D4="×"</formula>
    </cfRule>
  </conditionalFormatting>
  <dataValidations count="1">
    <dataValidation type="list" allowBlank="1" showInputMessage="1" showErrorMessage="1" sqref="E9:E34">
      <formula1>"☑"</formula1>
    </dataValidation>
  </dataValidations>
  <pageMargins left="0.77" right="0.6" top="0.75" bottom="0.75" header="0.3" footer="0.3"/>
  <pageSetup paperSize="9"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4B2A23C-7B67-40F0-A981-FD474DB023D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D9:D34</xm:sqref>
        </x14:conditionalFormatting>
        <x14:conditionalFormatting xmlns:xm="http://schemas.microsoft.com/office/excel/2006/main">
          <x14:cfRule type="dataBar" id="{006A9B51-8850-4C08-A4C5-39A5228A664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34"/>
  <sheetViews>
    <sheetView zoomScaleNormal="100" workbookViewId="0">
      <selection sqref="A1:E1"/>
    </sheetView>
  </sheetViews>
  <sheetFormatPr defaultRowHeight="18" x14ac:dyDescent="0.55000000000000004"/>
  <cols>
    <col min="1" max="1" width="4.9140625" style="11" customWidth="1"/>
    <col min="2" max="2" width="11.58203125" style="11" customWidth="1"/>
    <col min="3" max="3" width="41.5" style="11" customWidth="1"/>
    <col min="4" max="4" width="10" style="11" customWidth="1"/>
    <col min="5" max="5" width="12.5" style="11" customWidth="1"/>
    <col min="6" max="16384" width="8.6640625" style="11"/>
  </cols>
  <sheetData>
    <row r="1" spans="1:5" x14ac:dyDescent="0.55000000000000004">
      <c r="A1" s="29" t="s">
        <v>52</v>
      </c>
      <c r="B1" s="29"/>
      <c r="C1" s="29"/>
      <c r="D1" s="29"/>
      <c r="E1" s="29"/>
    </row>
    <row r="2" spans="1:5" ht="7.5" customHeight="1" x14ac:dyDescent="0.55000000000000004"/>
    <row r="3" spans="1:5" ht="24" customHeight="1" x14ac:dyDescent="0.55000000000000004">
      <c r="A3" s="11" t="s">
        <v>28</v>
      </c>
      <c r="C3" s="11" t="s">
        <v>46</v>
      </c>
    </row>
    <row r="4" spans="1:5" ht="24" customHeight="1" x14ac:dyDescent="0.55000000000000004">
      <c r="A4" s="30" t="s">
        <v>29</v>
      </c>
      <c r="B4" s="31"/>
      <c r="C4" s="15" t="str">
        <f>HLOOKUP(D4,'添付一覧 '!B2:M29,2,FALSE)</f>
        <v>(介護予防)認知症対応型通所介護</v>
      </c>
      <c r="D4" s="11">
        <v>6</v>
      </c>
    </row>
    <row r="5" spans="1:5" ht="24" customHeight="1" x14ac:dyDescent="0.55000000000000004">
      <c r="A5" s="11" t="s">
        <v>43</v>
      </c>
      <c r="C5" s="32" t="s">
        <v>49</v>
      </c>
      <c r="D5" s="32"/>
      <c r="E5" s="32"/>
    </row>
    <row r="6" spans="1:5" ht="9" customHeight="1" x14ac:dyDescent="0.55000000000000004">
      <c r="C6" s="32"/>
      <c r="D6" s="32"/>
      <c r="E6" s="32"/>
    </row>
    <row r="7" spans="1:5" ht="9" customHeight="1" x14ac:dyDescent="0.55000000000000004"/>
    <row r="8" spans="1:5" x14ac:dyDescent="0.55000000000000004">
      <c r="A8" s="33" t="s">
        <v>32</v>
      </c>
      <c r="B8" s="33"/>
      <c r="C8" s="33"/>
      <c r="D8" s="26" t="s">
        <v>42</v>
      </c>
      <c r="E8" s="26" t="s">
        <v>33</v>
      </c>
    </row>
    <row r="9" spans="1:5" ht="18" customHeight="1" x14ac:dyDescent="0.55000000000000004">
      <c r="A9" s="12">
        <v>1</v>
      </c>
      <c r="B9" s="34" t="s">
        <v>53</v>
      </c>
      <c r="C9" s="35"/>
      <c r="D9" s="26" t="str">
        <f>HLOOKUP($D$4,'添付一覧 '!B2:M29,3,FALSE)</f>
        <v>○</v>
      </c>
      <c r="E9" s="13"/>
    </row>
    <row r="10" spans="1:5" ht="20" x14ac:dyDescent="0.55000000000000004">
      <c r="A10" s="12">
        <v>2</v>
      </c>
      <c r="B10" s="27" t="s">
        <v>3</v>
      </c>
      <c r="C10" s="28"/>
      <c r="D10" s="26" t="str">
        <f>HLOOKUP(D4,'添付一覧 '!B2:M29,4,FALSE)</f>
        <v>○</v>
      </c>
      <c r="E10" s="13"/>
    </row>
    <row r="11" spans="1:5" ht="20" hidden="1" x14ac:dyDescent="0.55000000000000004">
      <c r="A11" s="12"/>
      <c r="B11" s="27" t="s">
        <v>4</v>
      </c>
      <c r="C11" s="28"/>
      <c r="D11" s="26" t="str">
        <f>HLOOKUP(D4,'添付一覧 '!B2:M29,5,FALSE)</f>
        <v>×</v>
      </c>
      <c r="E11" s="13"/>
    </row>
    <row r="12" spans="1:5" ht="20" x14ac:dyDescent="0.55000000000000004">
      <c r="A12" s="12">
        <v>3</v>
      </c>
      <c r="B12" s="27" t="s">
        <v>30</v>
      </c>
      <c r="C12" s="28"/>
      <c r="D12" s="26" t="str">
        <f>HLOOKUP(D4,'添付一覧 '!B2:M29,6,FALSE)</f>
        <v>○</v>
      </c>
      <c r="E12" s="13"/>
    </row>
    <row r="13" spans="1:5" ht="20" x14ac:dyDescent="0.55000000000000004">
      <c r="A13" s="12">
        <v>4</v>
      </c>
      <c r="B13" s="27" t="s">
        <v>6</v>
      </c>
      <c r="C13" s="28"/>
      <c r="D13" s="26" t="str">
        <f>HLOOKUP(D4,'添付一覧 '!B2:M29,7,FALSE)</f>
        <v>○</v>
      </c>
      <c r="E13" s="13"/>
    </row>
    <row r="14" spans="1:5" ht="20" hidden="1" x14ac:dyDescent="0.55000000000000004">
      <c r="A14" s="12"/>
      <c r="B14" s="27" t="s">
        <v>7</v>
      </c>
      <c r="C14" s="28"/>
      <c r="D14" s="26" t="str">
        <f>HLOOKUP(D4,'添付一覧 '!B2:M29,8,FALSE)</f>
        <v>×</v>
      </c>
      <c r="E14" s="13"/>
    </row>
    <row r="15" spans="1:5" ht="20" hidden="1" x14ac:dyDescent="0.55000000000000004">
      <c r="A15" s="12"/>
      <c r="B15" s="27" t="s">
        <v>8</v>
      </c>
      <c r="C15" s="28"/>
      <c r="D15" s="26" t="str">
        <f>HLOOKUP(D4,'添付一覧 '!B2:M29,9,FALSE)</f>
        <v>×</v>
      </c>
      <c r="E15" s="13"/>
    </row>
    <row r="16" spans="1:5" ht="20" hidden="1" x14ac:dyDescent="0.55000000000000004">
      <c r="A16" s="12"/>
      <c r="B16" s="27" t="s">
        <v>9</v>
      </c>
      <c r="C16" s="28"/>
      <c r="D16" s="26" t="str">
        <f>HLOOKUP(D4,'添付一覧 '!B2:M29,10,FALSE)</f>
        <v>×</v>
      </c>
      <c r="E16" s="13"/>
    </row>
    <row r="17" spans="1:5" ht="20" hidden="1" x14ac:dyDescent="0.55000000000000004">
      <c r="A17" s="12"/>
      <c r="B17" s="27" t="s">
        <v>10</v>
      </c>
      <c r="C17" s="28"/>
      <c r="D17" s="26" t="str">
        <f>HLOOKUP(D4,'添付一覧 '!B2:M29,11,FALSE)</f>
        <v>×</v>
      </c>
      <c r="E17" s="13"/>
    </row>
    <row r="18" spans="1:5" ht="20" x14ac:dyDescent="0.55000000000000004">
      <c r="A18" s="12">
        <v>5</v>
      </c>
      <c r="B18" s="27" t="s">
        <v>34</v>
      </c>
      <c r="C18" s="28"/>
      <c r="D18" s="26" t="str">
        <f>HLOOKUP(D4,'添付一覧 '!B2:M29,12,FALSE)</f>
        <v>○</v>
      </c>
      <c r="E18" s="13"/>
    </row>
    <row r="19" spans="1:5" ht="20" hidden="1" x14ac:dyDescent="0.55000000000000004">
      <c r="A19" s="12"/>
      <c r="B19" s="27" t="s">
        <v>11</v>
      </c>
      <c r="C19" s="28"/>
      <c r="D19" s="26" t="str">
        <f>HLOOKUP(D4,'添付一覧 '!B2:M29,13,FALSE)</f>
        <v>×</v>
      </c>
      <c r="E19" s="13"/>
    </row>
    <row r="20" spans="1:5" ht="20" hidden="1" x14ac:dyDescent="0.55000000000000004">
      <c r="A20" s="12"/>
      <c r="B20" s="27" t="s">
        <v>12</v>
      </c>
      <c r="C20" s="28"/>
      <c r="D20" s="26" t="str">
        <f>HLOOKUP(D4,'添付一覧 '!B2:M29,14,FALSE)</f>
        <v>×</v>
      </c>
      <c r="E20" s="13"/>
    </row>
    <row r="21" spans="1:5" ht="20" hidden="1" x14ac:dyDescent="0.55000000000000004">
      <c r="A21" s="12"/>
      <c r="B21" s="27" t="s">
        <v>13</v>
      </c>
      <c r="C21" s="28"/>
      <c r="D21" s="26" t="str">
        <f>HLOOKUP(D4,'添付一覧 '!B2:M29,15,FALSE)</f>
        <v>×</v>
      </c>
      <c r="E21" s="13"/>
    </row>
    <row r="22" spans="1:5" ht="20" hidden="1" x14ac:dyDescent="0.55000000000000004">
      <c r="A22" s="12"/>
      <c r="B22" s="27" t="s">
        <v>38</v>
      </c>
      <c r="C22" s="28"/>
      <c r="D22" s="26" t="str">
        <f>HLOOKUP(D4,'添付一覧 '!B2:M29,16,FALSE)</f>
        <v>×</v>
      </c>
      <c r="E22" s="13"/>
    </row>
    <row r="23" spans="1:5" ht="20" hidden="1" x14ac:dyDescent="0.55000000000000004">
      <c r="A23" s="12">
        <v>6</v>
      </c>
      <c r="B23" s="27" t="s">
        <v>35</v>
      </c>
      <c r="C23" s="28"/>
      <c r="D23" s="26" t="str">
        <f>HLOOKUP(D4,'添付一覧 '!B2:M29,17,FALSE)</f>
        <v>×</v>
      </c>
      <c r="E23" s="13"/>
    </row>
    <row r="24" spans="1:5" ht="20" hidden="1" x14ac:dyDescent="0.55000000000000004">
      <c r="A24" s="12"/>
      <c r="B24" s="27" t="s">
        <v>14</v>
      </c>
      <c r="C24" s="28"/>
      <c r="D24" s="26" t="str">
        <f>HLOOKUP(D4,'添付一覧 '!B2:M29,18,FALSE)</f>
        <v>×</v>
      </c>
      <c r="E24" s="13"/>
    </row>
    <row r="25" spans="1:5" ht="36" hidden="1" customHeight="1" x14ac:dyDescent="0.55000000000000004">
      <c r="A25" s="12"/>
      <c r="B25" s="27" t="s">
        <v>15</v>
      </c>
      <c r="C25" s="28"/>
      <c r="D25" s="26" t="str">
        <f>HLOOKUP(D4,'添付一覧 '!B2:M29,19,FALSE)</f>
        <v>×</v>
      </c>
      <c r="E25" s="13"/>
    </row>
    <row r="26" spans="1:5" ht="36" hidden="1" customHeight="1" x14ac:dyDescent="0.55000000000000004">
      <c r="A26" s="12"/>
      <c r="B26" s="27" t="s">
        <v>16</v>
      </c>
      <c r="C26" s="28"/>
      <c r="D26" s="26" t="str">
        <f>HLOOKUP(D4,'添付一覧 '!B2:M29,20,FALSE)</f>
        <v>×</v>
      </c>
      <c r="E26" s="13"/>
    </row>
    <row r="27" spans="1:5" ht="20" hidden="1" x14ac:dyDescent="0.55000000000000004">
      <c r="A27" s="12">
        <v>7</v>
      </c>
      <c r="B27" s="27" t="s">
        <v>36</v>
      </c>
      <c r="C27" s="28"/>
      <c r="D27" s="26" t="str">
        <f>HLOOKUP(D4,'添付一覧 '!B2:M29,21,FALSE)</f>
        <v>×</v>
      </c>
      <c r="E27" s="13"/>
    </row>
    <row r="28" spans="1:5" ht="36" hidden="1" customHeight="1" x14ac:dyDescent="0.55000000000000004">
      <c r="A28" s="12"/>
      <c r="B28" s="27" t="s">
        <v>47</v>
      </c>
      <c r="C28" s="28"/>
      <c r="D28" s="26" t="str">
        <f>HLOOKUP(D4,'添付一覧 '!B2:M29,22,FALSE)</f>
        <v>×</v>
      </c>
      <c r="E28" s="13"/>
    </row>
    <row r="29" spans="1:5" ht="36" hidden="1" customHeight="1" x14ac:dyDescent="0.55000000000000004">
      <c r="A29" s="12"/>
      <c r="B29" s="27" t="s">
        <v>37</v>
      </c>
      <c r="C29" s="28"/>
      <c r="D29" s="26" t="str">
        <f>HLOOKUP(D4,'添付一覧 '!B2:M29,23,FALSE)</f>
        <v>×</v>
      </c>
      <c r="E29" s="13"/>
    </row>
    <row r="30" spans="1:5" ht="20" hidden="1" x14ac:dyDescent="0.55000000000000004">
      <c r="A30" s="12"/>
      <c r="B30" s="27" t="s">
        <v>18</v>
      </c>
      <c r="C30" s="28"/>
      <c r="D30" s="26" t="str">
        <f>HLOOKUP(D4,'添付一覧 '!B2:M29,24,FALSE)</f>
        <v>×</v>
      </c>
      <c r="E30" s="13"/>
    </row>
    <row r="31" spans="1:5" ht="20" hidden="1" x14ac:dyDescent="0.55000000000000004">
      <c r="A31" s="12"/>
      <c r="B31" s="27" t="s">
        <v>19</v>
      </c>
      <c r="C31" s="28"/>
      <c r="D31" s="26" t="str">
        <f>HLOOKUP(D4,'添付一覧 '!B2:M29,25,FALSE)</f>
        <v>×</v>
      </c>
      <c r="E31" s="13"/>
    </row>
    <row r="32" spans="1:5" ht="20" hidden="1" x14ac:dyDescent="0.55000000000000004">
      <c r="A32" s="12"/>
      <c r="B32" s="27" t="s">
        <v>20</v>
      </c>
      <c r="C32" s="28"/>
      <c r="D32" s="26" t="str">
        <f>HLOOKUP(D4,'添付一覧 '!B2:M29,26,FALSE)</f>
        <v>×</v>
      </c>
      <c r="E32" s="13"/>
    </row>
    <row r="33" spans="1:5" ht="20" hidden="1" x14ac:dyDescent="0.55000000000000004">
      <c r="A33" s="12"/>
      <c r="B33" s="27" t="s">
        <v>21</v>
      </c>
      <c r="C33" s="28"/>
      <c r="D33" s="26" t="str">
        <f>HLOOKUP(D4,'添付一覧 '!B2:M29,27,FALSE)</f>
        <v>×</v>
      </c>
      <c r="E33" s="13"/>
    </row>
    <row r="34" spans="1:5" ht="20" hidden="1" x14ac:dyDescent="0.55000000000000004">
      <c r="A34" s="12"/>
      <c r="B34" s="27" t="s">
        <v>22</v>
      </c>
      <c r="C34" s="28"/>
      <c r="D34" s="26" t="str">
        <f>HLOOKUP(D4,'添付一覧 '!B2:M29,28,FALSE)</f>
        <v>×</v>
      </c>
      <c r="E34" s="13"/>
    </row>
  </sheetData>
  <autoFilter ref="A8:E34">
    <filterColumn colId="0" showButton="0"/>
    <filterColumn colId="1" showButton="0"/>
    <filterColumn colId="3">
      <filters>
        <filter val="○"/>
      </filters>
    </filterColumn>
  </autoFilter>
  <mergeCells count="30">
    <mergeCell ref="B10:C10"/>
    <mergeCell ref="A1:E1"/>
    <mergeCell ref="A4:B4"/>
    <mergeCell ref="C5:E6"/>
    <mergeCell ref="A8:C8"/>
    <mergeCell ref="B9:C9"/>
    <mergeCell ref="B22:C22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34:C34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</mergeCells>
  <phoneticPr fontId="3"/>
  <conditionalFormatting sqref="D9:D34">
    <cfRule type="dataBar" priority="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{B51C82FD-2A70-449E-AE52-13912301D37F}</x14:id>
        </ext>
      </extLst>
    </cfRule>
  </conditionalFormatting>
  <conditionalFormatting sqref="D9:E34 A9:B34">
    <cfRule type="expression" dxfId="11" priority="3">
      <formula>$D9="×"</formula>
    </cfRule>
  </conditionalFormatting>
  <conditionalFormatting sqref="C4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{3B76B8DD-C289-4E50-BC3B-76403DEA422A}</x14:id>
        </ext>
      </extLst>
    </cfRule>
  </conditionalFormatting>
  <conditionalFormatting sqref="C4">
    <cfRule type="expression" dxfId="10" priority="1">
      <formula>$D4="×"</formula>
    </cfRule>
  </conditionalFormatting>
  <dataValidations count="1">
    <dataValidation type="list" allowBlank="1" showInputMessage="1" showErrorMessage="1" sqref="E9:E34">
      <formula1>"☑"</formula1>
    </dataValidation>
  </dataValidations>
  <pageMargins left="0.77" right="0.6" top="0.75" bottom="0.75" header="0.3" footer="0.3"/>
  <pageSetup paperSize="9"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51C82FD-2A70-449E-AE52-13912301D37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D9:D34</xm:sqref>
        </x14:conditionalFormatting>
        <x14:conditionalFormatting xmlns:xm="http://schemas.microsoft.com/office/excel/2006/main">
          <x14:cfRule type="dataBar" id="{3B76B8DD-C289-4E50-BC3B-76403DEA422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34"/>
  <sheetViews>
    <sheetView zoomScaleNormal="100" workbookViewId="0">
      <selection sqref="A1:E1"/>
    </sheetView>
  </sheetViews>
  <sheetFormatPr defaultRowHeight="18" x14ac:dyDescent="0.55000000000000004"/>
  <cols>
    <col min="1" max="1" width="4.9140625" style="11" customWidth="1"/>
    <col min="2" max="2" width="11.58203125" style="11" customWidth="1"/>
    <col min="3" max="3" width="41.5" style="11" customWidth="1"/>
    <col min="4" max="4" width="10" style="11" customWidth="1"/>
    <col min="5" max="5" width="12.5" style="11" customWidth="1"/>
    <col min="6" max="16384" width="8.6640625" style="11"/>
  </cols>
  <sheetData>
    <row r="1" spans="1:5" x14ac:dyDescent="0.55000000000000004">
      <c r="A1" s="29" t="s">
        <v>52</v>
      </c>
      <c r="B1" s="29"/>
      <c r="C1" s="29"/>
      <c r="D1" s="29"/>
      <c r="E1" s="29"/>
    </row>
    <row r="2" spans="1:5" ht="7.5" customHeight="1" x14ac:dyDescent="0.55000000000000004"/>
    <row r="3" spans="1:5" ht="24" customHeight="1" x14ac:dyDescent="0.55000000000000004">
      <c r="A3" s="11" t="s">
        <v>28</v>
      </c>
      <c r="C3" s="11" t="s">
        <v>46</v>
      </c>
    </row>
    <row r="4" spans="1:5" ht="24" customHeight="1" x14ac:dyDescent="0.55000000000000004">
      <c r="A4" s="30" t="s">
        <v>29</v>
      </c>
      <c r="B4" s="31"/>
      <c r="C4" s="15" t="str">
        <f>HLOOKUP(D4,'添付一覧 '!B2:M29,2,FALSE)</f>
        <v>(介護予防)小規模多機能型居宅介護</v>
      </c>
      <c r="D4" s="11">
        <v>7</v>
      </c>
    </row>
    <row r="5" spans="1:5" ht="24" customHeight="1" x14ac:dyDescent="0.55000000000000004">
      <c r="A5" s="11" t="s">
        <v>43</v>
      </c>
      <c r="C5" s="32" t="s">
        <v>49</v>
      </c>
      <c r="D5" s="32"/>
      <c r="E5" s="32"/>
    </row>
    <row r="6" spans="1:5" ht="9" customHeight="1" x14ac:dyDescent="0.55000000000000004">
      <c r="C6" s="32"/>
      <c r="D6" s="32"/>
      <c r="E6" s="32"/>
    </row>
    <row r="7" spans="1:5" ht="9" customHeight="1" x14ac:dyDescent="0.55000000000000004"/>
    <row r="8" spans="1:5" x14ac:dyDescent="0.55000000000000004">
      <c r="A8" s="33" t="s">
        <v>32</v>
      </c>
      <c r="B8" s="33"/>
      <c r="C8" s="33"/>
      <c r="D8" s="26" t="s">
        <v>42</v>
      </c>
      <c r="E8" s="26" t="s">
        <v>33</v>
      </c>
    </row>
    <row r="9" spans="1:5" ht="18" customHeight="1" x14ac:dyDescent="0.55000000000000004">
      <c r="A9" s="12">
        <v>1</v>
      </c>
      <c r="B9" s="34" t="s">
        <v>53</v>
      </c>
      <c r="C9" s="35"/>
      <c r="D9" s="26" t="str">
        <f>HLOOKUP($D$4,'添付一覧 '!B2:M29,3,FALSE)</f>
        <v>○</v>
      </c>
      <c r="E9" s="13"/>
    </row>
    <row r="10" spans="1:5" ht="20" x14ac:dyDescent="0.55000000000000004">
      <c r="A10" s="12">
        <v>2</v>
      </c>
      <c r="B10" s="27" t="s">
        <v>3</v>
      </c>
      <c r="C10" s="28"/>
      <c r="D10" s="26" t="str">
        <f>HLOOKUP(D4,'添付一覧 '!B2:M29,4,FALSE)</f>
        <v>○</v>
      </c>
      <c r="E10" s="13"/>
    </row>
    <row r="11" spans="1:5" ht="20" hidden="1" x14ac:dyDescent="0.55000000000000004">
      <c r="A11" s="12"/>
      <c r="B11" s="27" t="s">
        <v>4</v>
      </c>
      <c r="C11" s="28"/>
      <c r="D11" s="26" t="str">
        <f>HLOOKUP(D4,'添付一覧 '!B2:M29,5,FALSE)</f>
        <v>×</v>
      </c>
      <c r="E11" s="13"/>
    </row>
    <row r="12" spans="1:5" ht="20" x14ac:dyDescent="0.55000000000000004">
      <c r="A12" s="12">
        <v>3</v>
      </c>
      <c r="B12" s="27" t="s">
        <v>30</v>
      </c>
      <c r="C12" s="28"/>
      <c r="D12" s="26" t="str">
        <f>HLOOKUP(D4,'添付一覧 '!B2:M29,6,FALSE)</f>
        <v>○</v>
      </c>
      <c r="E12" s="13"/>
    </row>
    <row r="13" spans="1:5" ht="20" x14ac:dyDescent="0.55000000000000004">
      <c r="A13" s="12">
        <v>4</v>
      </c>
      <c r="B13" s="27" t="s">
        <v>6</v>
      </c>
      <c r="C13" s="28"/>
      <c r="D13" s="26" t="str">
        <f>HLOOKUP(D4,'添付一覧 '!B2:M29,7,FALSE)</f>
        <v>○</v>
      </c>
      <c r="E13" s="13"/>
    </row>
    <row r="14" spans="1:5" ht="20" hidden="1" x14ac:dyDescent="0.55000000000000004">
      <c r="A14" s="12"/>
      <c r="B14" s="27" t="s">
        <v>7</v>
      </c>
      <c r="C14" s="28"/>
      <c r="D14" s="26" t="str">
        <f>HLOOKUP(D4,'添付一覧 '!B2:M29,8,FALSE)</f>
        <v>×</v>
      </c>
      <c r="E14" s="13"/>
    </row>
    <row r="15" spans="1:5" ht="20" hidden="1" x14ac:dyDescent="0.55000000000000004">
      <c r="A15" s="12"/>
      <c r="B15" s="27" t="s">
        <v>8</v>
      </c>
      <c r="C15" s="28"/>
      <c r="D15" s="26" t="str">
        <f>HLOOKUP(D4,'添付一覧 '!B2:M29,9,FALSE)</f>
        <v>×</v>
      </c>
      <c r="E15" s="13"/>
    </row>
    <row r="16" spans="1:5" ht="20" hidden="1" x14ac:dyDescent="0.55000000000000004">
      <c r="A16" s="12"/>
      <c r="B16" s="27" t="s">
        <v>9</v>
      </c>
      <c r="C16" s="28"/>
      <c r="D16" s="26" t="str">
        <f>HLOOKUP(D4,'添付一覧 '!B2:M29,10,FALSE)</f>
        <v>×</v>
      </c>
      <c r="E16" s="13"/>
    </row>
    <row r="17" spans="1:5" ht="20" hidden="1" x14ac:dyDescent="0.55000000000000004">
      <c r="A17" s="12"/>
      <c r="B17" s="27" t="s">
        <v>10</v>
      </c>
      <c r="C17" s="28"/>
      <c r="D17" s="26" t="str">
        <f>HLOOKUP(D4,'添付一覧 '!B2:M29,11,FALSE)</f>
        <v>×</v>
      </c>
      <c r="E17" s="13"/>
    </row>
    <row r="18" spans="1:5" ht="20" x14ac:dyDescent="0.55000000000000004">
      <c r="A18" s="12">
        <v>5</v>
      </c>
      <c r="B18" s="27" t="s">
        <v>34</v>
      </c>
      <c r="C18" s="28"/>
      <c r="D18" s="26" t="str">
        <f>HLOOKUP(D4,'添付一覧 '!B2:M29,12,FALSE)</f>
        <v>○</v>
      </c>
      <c r="E18" s="13"/>
    </row>
    <row r="19" spans="1:5" ht="20" hidden="1" x14ac:dyDescent="0.55000000000000004">
      <c r="A19" s="12"/>
      <c r="B19" s="27" t="s">
        <v>11</v>
      </c>
      <c r="C19" s="28"/>
      <c r="D19" s="26" t="str">
        <f>HLOOKUP(D4,'添付一覧 '!B2:M29,13,FALSE)</f>
        <v>×</v>
      </c>
      <c r="E19" s="13"/>
    </row>
    <row r="20" spans="1:5" ht="20" hidden="1" x14ac:dyDescent="0.55000000000000004">
      <c r="A20" s="12"/>
      <c r="B20" s="27" t="s">
        <v>12</v>
      </c>
      <c r="C20" s="28"/>
      <c r="D20" s="26" t="str">
        <f>HLOOKUP(D4,'添付一覧 '!B2:M29,14,FALSE)</f>
        <v>×</v>
      </c>
      <c r="E20" s="13"/>
    </row>
    <row r="21" spans="1:5" ht="20" hidden="1" x14ac:dyDescent="0.55000000000000004">
      <c r="A21" s="12"/>
      <c r="B21" s="27" t="s">
        <v>13</v>
      </c>
      <c r="C21" s="28"/>
      <c r="D21" s="26" t="str">
        <f>HLOOKUP(D4,'添付一覧 '!B2:M29,15,FALSE)</f>
        <v>×</v>
      </c>
      <c r="E21" s="13"/>
    </row>
    <row r="22" spans="1:5" ht="20" hidden="1" x14ac:dyDescent="0.55000000000000004">
      <c r="A22" s="12"/>
      <c r="B22" s="27" t="s">
        <v>38</v>
      </c>
      <c r="C22" s="28"/>
      <c r="D22" s="26" t="str">
        <f>HLOOKUP(D4,'添付一覧 '!B2:M29,16,FALSE)</f>
        <v>×</v>
      </c>
      <c r="E22" s="13"/>
    </row>
    <row r="23" spans="1:5" ht="20" x14ac:dyDescent="0.55000000000000004">
      <c r="A23" s="12">
        <v>6</v>
      </c>
      <c r="B23" s="27" t="s">
        <v>35</v>
      </c>
      <c r="C23" s="28"/>
      <c r="D23" s="26" t="str">
        <f>HLOOKUP(D4,'添付一覧 '!B2:M29,17,FALSE)</f>
        <v>○</v>
      </c>
      <c r="E23" s="13"/>
    </row>
    <row r="24" spans="1:5" ht="20" hidden="1" x14ac:dyDescent="0.55000000000000004">
      <c r="A24" s="12"/>
      <c r="B24" s="27" t="s">
        <v>14</v>
      </c>
      <c r="C24" s="28"/>
      <c r="D24" s="26" t="str">
        <f>HLOOKUP(D4,'添付一覧 '!B2:M29,18,FALSE)</f>
        <v>×</v>
      </c>
      <c r="E24" s="13"/>
    </row>
    <row r="25" spans="1:5" ht="36" hidden="1" customHeight="1" x14ac:dyDescent="0.55000000000000004">
      <c r="A25" s="12"/>
      <c r="B25" s="27" t="s">
        <v>15</v>
      </c>
      <c r="C25" s="28"/>
      <c r="D25" s="26" t="str">
        <f>HLOOKUP(D4,'添付一覧 '!B2:M29,19,FALSE)</f>
        <v>×</v>
      </c>
      <c r="E25" s="13"/>
    </row>
    <row r="26" spans="1:5" ht="36" hidden="1" customHeight="1" x14ac:dyDescent="0.55000000000000004">
      <c r="A26" s="12"/>
      <c r="B26" s="27" t="s">
        <v>16</v>
      </c>
      <c r="C26" s="28"/>
      <c r="D26" s="26" t="str">
        <f>HLOOKUP(D4,'添付一覧 '!B2:M29,20,FALSE)</f>
        <v>×</v>
      </c>
      <c r="E26" s="13"/>
    </row>
    <row r="27" spans="1:5" ht="20" hidden="1" x14ac:dyDescent="0.55000000000000004">
      <c r="A27" s="12">
        <v>7</v>
      </c>
      <c r="B27" s="27" t="s">
        <v>36</v>
      </c>
      <c r="C27" s="28"/>
      <c r="D27" s="26" t="str">
        <f>HLOOKUP(D4,'添付一覧 '!B2:M29,21,FALSE)</f>
        <v>×</v>
      </c>
      <c r="E27" s="13"/>
    </row>
    <row r="28" spans="1:5" ht="36" hidden="1" customHeight="1" x14ac:dyDescent="0.55000000000000004">
      <c r="A28" s="12"/>
      <c r="B28" s="27" t="s">
        <v>47</v>
      </c>
      <c r="C28" s="28"/>
      <c r="D28" s="26" t="str">
        <f>HLOOKUP(D4,'添付一覧 '!B2:M29,22,FALSE)</f>
        <v>×</v>
      </c>
      <c r="E28" s="13"/>
    </row>
    <row r="29" spans="1:5" ht="36" hidden="1" customHeight="1" x14ac:dyDescent="0.55000000000000004">
      <c r="A29" s="12"/>
      <c r="B29" s="27" t="s">
        <v>37</v>
      </c>
      <c r="C29" s="28"/>
      <c r="D29" s="26" t="str">
        <f>HLOOKUP(D4,'添付一覧 '!B2:M29,23,FALSE)</f>
        <v>×</v>
      </c>
      <c r="E29" s="13"/>
    </row>
    <row r="30" spans="1:5" ht="20" hidden="1" x14ac:dyDescent="0.55000000000000004">
      <c r="A30" s="12"/>
      <c r="B30" s="27" t="s">
        <v>18</v>
      </c>
      <c r="C30" s="28"/>
      <c r="D30" s="26" t="str">
        <f>HLOOKUP(D4,'添付一覧 '!B2:M29,24,FALSE)</f>
        <v>×</v>
      </c>
      <c r="E30" s="13"/>
    </row>
    <row r="31" spans="1:5" ht="20" hidden="1" x14ac:dyDescent="0.55000000000000004">
      <c r="A31" s="12"/>
      <c r="B31" s="27" t="s">
        <v>19</v>
      </c>
      <c r="C31" s="28"/>
      <c r="D31" s="26" t="str">
        <f>HLOOKUP(D4,'添付一覧 '!B2:M29,25,FALSE)</f>
        <v>×</v>
      </c>
      <c r="E31" s="13"/>
    </row>
    <row r="32" spans="1:5" ht="20" hidden="1" x14ac:dyDescent="0.55000000000000004">
      <c r="A32" s="12"/>
      <c r="B32" s="27" t="s">
        <v>20</v>
      </c>
      <c r="C32" s="28"/>
      <c r="D32" s="26" t="str">
        <f>HLOOKUP(D4,'添付一覧 '!B2:M29,26,FALSE)</f>
        <v>×</v>
      </c>
      <c r="E32" s="13"/>
    </row>
    <row r="33" spans="1:5" ht="20" hidden="1" x14ac:dyDescent="0.55000000000000004">
      <c r="A33" s="12"/>
      <c r="B33" s="27" t="s">
        <v>21</v>
      </c>
      <c r="C33" s="28"/>
      <c r="D33" s="26" t="str">
        <f>HLOOKUP(D4,'添付一覧 '!B2:M29,27,FALSE)</f>
        <v>×</v>
      </c>
      <c r="E33" s="13"/>
    </row>
    <row r="34" spans="1:5" ht="20" hidden="1" x14ac:dyDescent="0.55000000000000004">
      <c r="A34" s="12"/>
      <c r="B34" s="27" t="s">
        <v>22</v>
      </c>
      <c r="C34" s="28"/>
      <c r="D34" s="26" t="str">
        <f>HLOOKUP(D4,'添付一覧 '!B2:M29,28,FALSE)</f>
        <v>×</v>
      </c>
      <c r="E34" s="13"/>
    </row>
  </sheetData>
  <autoFilter ref="A8:E34">
    <filterColumn colId="0" showButton="0"/>
    <filterColumn colId="1" showButton="0"/>
    <filterColumn colId="3">
      <filters>
        <filter val="○"/>
      </filters>
    </filterColumn>
  </autoFilter>
  <mergeCells count="30">
    <mergeCell ref="B10:C10"/>
    <mergeCell ref="A1:E1"/>
    <mergeCell ref="A4:B4"/>
    <mergeCell ref="C5:E6"/>
    <mergeCell ref="A8:C8"/>
    <mergeCell ref="B9:C9"/>
    <mergeCell ref="B22:C22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34:C34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</mergeCells>
  <phoneticPr fontId="3"/>
  <conditionalFormatting sqref="D9:D34">
    <cfRule type="dataBar" priority="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{7226E741-E5B1-4B38-9B7C-34EF6D404D08}</x14:id>
        </ext>
      </extLst>
    </cfRule>
  </conditionalFormatting>
  <conditionalFormatting sqref="D9:E34 A9:B34">
    <cfRule type="expression" dxfId="9" priority="3">
      <formula>$D9="×"</formula>
    </cfRule>
  </conditionalFormatting>
  <conditionalFormatting sqref="C4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{B3287812-4E95-421B-A0FD-C76098E0983D}</x14:id>
        </ext>
      </extLst>
    </cfRule>
  </conditionalFormatting>
  <conditionalFormatting sqref="C4">
    <cfRule type="expression" dxfId="8" priority="1">
      <formula>$D4="×"</formula>
    </cfRule>
  </conditionalFormatting>
  <dataValidations count="1">
    <dataValidation type="list" allowBlank="1" showInputMessage="1" showErrorMessage="1" sqref="E9:E34">
      <formula1>"☑"</formula1>
    </dataValidation>
  </dataValidations>
  <pageMargins left="0.77" right="0.6" top="0.75" bottom="0.75" header="0.3" footer="0.3"/>
  <pageSetup paperSize="9"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226E741-E5B1-4B38-9B7C-34EF6D404D0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D9:D34</xm:sqref>
        </x14:conditionalFormatting>
        <x14:conditionalFormatting xmlns:xm="http://schemas.microsoft.com/office/excel/2006/main">
          <x14:cfRule type="dataBar" id="{B3287812-4E95-421B-A0FD-C76098E0983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34"/>
  <sheetViews>
    <sheetView zoomScaleNormal="100" workbookViewId="0">
      <selection sqref="A1:E1"/>
    </sheetView>
  </sheetViews>
  <sheetFormatPr defaultRowHeight="18" x14ac:dyDescent="0.55000000000000004"/>
  <cols>
    <col min="1" max="1" width="4.9140625" style="11" customWidth="1"/>
    <col min="2" max="2" width="11.58203125" style="11" customWidth="1"/>
    <col min="3" max="3" width="41.5" style="11" customWidth="1"/>
    <col min="4" max="4" width="10" style="11" customWidth="1"/>
    <col min="5" max="5" width="12.5" style="11" customWidth="1"/>
    <col min="6" max="16384" width="8.6640625" style="11"/>
  </cols>
  <sheetData>
    <row r="1" spans="1:5" x14ac:dyDescent="0.55000000000000004">
      <c r="A1" s="29" t="s">
        <v>52</v>
      </c>
      <c r="B1" s="29"/>
      <c r="C1" s="29"/>
      <c r="D1" s="29"/>
      <c r="E1" s="29"/>
    </row>
    <row r="2" spans="1:5" ht="7.5" customHeight="1" x14ac:dyDescent="0.55000000000000004"/>
    <row r="3" spans="1:5" ht="24" customHeight="1" x14ac:dyDescent="0.55000000000000004">
      <c r="A3" s="11" t="s">
        <v>28</v>
      </c>
      <c r="C3" s="11" t="s">
        <v>46</v>
      </c>
    </row>
    <row r="4" spans="1:5" ht="24" customHeight="1" x14ac:dyDescent="0.55000000000000004">
      <c r="A4" s="30" t="s">
        <v>29</v>
      </c>
      <c r="B4" s="31"/>
      <c r="C4" s="15" t="str">
        <f>HLOOKUP(D4,'添付一覧 '!B2:M29,2,FALSE)</f>
        <v>(介護予防)認知症対応型共同生活介護</v>
      </c>
      <c r="D4" s="11">
        <v>8</v>
      </c>
    </row>
    <row r="5" spans="1:5" ht="24" customHeight="1" x14ac:dyDescent="0.55000000000000004">
      <c r="A5" s="11" t="s">
        <v>43</v>
      </c>
      <c r="C5" s="32" t="s">
        <v>49</v>
      </c>
      <c r="D5" s="32"/>
      <c r="E5" s="32"/>
    </row>
    <row r="6" spans="1:5" ht="9" customHeight="1" x14ac:dyDescent="0.55000000000000004">
      <c r="C6" s="32"/>
      <c r="D6" s="32"/>
      <c r="E6" s="32"/>
    </row>
    <row r="7" spans="1:5" ht="9" customHeight="1" x14ac:dyDescent="0.55000000000000004"/>
    <row r="8" spans="1:5" x14ac:dyDescent="0.55000000000000004">
      <c r="A8" s="33" t="s">
        <v>32</v>
      </c>
      <c r="B8" s="33"/>
      <c r="C8" s="33"/>
      <c r="D8" s="26" t="s">
        <v>42</v>
      </c>
      <c r="E8" s="26" t="s">
        <v>33</v>
      </c>
    </row>
    <row r="9" spans="1:5" ht="18" customHeight="1" x14ac:dyDescent="0.55000000000000004">
      <c r="A9" s="12">
        <v>1</v>
      </c>
      <c r="B9" s="34" t="s">
        <v>53</v>
      </c>
      <c r="C9" s="35"/>
      <c r="D9" s="26" t="str">
        <f>HLOOKUP($D$4,'添付一覧 '!B2:M29,3,FALSE)</f>
        <v>○</v>
      </c>
      <c r="E9" s="13"/>
    </row>
    <row r="10" spans="1:5" ht="20" x14ac:dyDescent="0.55000000000000004">
      <c r="A10" s="12">
        <v>2</v>
      </c>
      <c r="B10" s="27" t="s">
        <v>3</v>
      </c>
      <c r="C10" s="28"/>
      <c r="D10" s="26" t="str">
        <f>HLOOKUP(D4,'添付一覧 '!B2:M29,4,FALSE)</f>
        <v>○</v>
      </c>
      <c r="E10" s="13"/>
    </row>
    <row r="11" spans="1:5" ht="20" hidden="1" x14ac:dyDescent="0.55000000000000004">
      <c r="A11" s="12"/>
      <c r="B11" s="27" t="s">
        <v>4</v>
      </c>
      <c r="C11" s="28"/>
      <c r="D11" s="26" t="str">
        <f>HLOOKUP(D4,'添付一覧 '!B2:M29,5,FALSE)</f>
        <v>×</v>
      </c>
      <c r="E11" s="13"/>
    </row>
    <row r="12" spans="1:5" ht="20" x14ac:dyDescent="0.55000000000000004">
      <c r="A12" s="12">
        <v>3</v>
      </c>
      <c r="B12" s="27" t="s">
        <v>30</v>
      </c>
      <c r="C12" s="28"/>
      <c r="D12" s="26" t="str">
        <f>HLOOKUP(D4,'添付一覧 '!B2:M29,6,FALSE)</f>
        <v>○</v>
      </c>
      <c r="E12" s="13"/>
    </row>
    <row r="13" spans="1:5" ht="20" x14ac:dyDescent="0.55000000000000004">
      <c r="A13" s="12">
        <v>4</v>
      </c>
      <c r="B13" s="27" t="s">
        <v>6</v>
      </c>
      <c r="C13" s="28"/>
      <c r="D13" s="26" t="str">
        <f>HLOOKUP(D4,'添付一覧 '!B2:M29,7,FALSE)</f>
        <v>○</v>
      </c>
      <c r="E13" s="13"/>
    </row>
    <row r="14" spans="1:5" ht="20" hidden="1" x14ac:dyDescent="0.55000000000000004">
      <c r="A14" s="12"/>
      <c r="B14" s="27" t="s">
        <v>7</v>
      </c>
      <c r="C14" s="28"/>
      <c r="D14" s="26" t="str">
        <f>HLOOKUP(D4,'添付一覧 '!B2:M29,8,FALSE)</f>
        <v>×</v>
      </c>
      <c r="E14" s="13"/>
    </row>
    <row r="15" spans="1:5" ht="20" hidden="1" x14ac:dyDescent="0.55000000000000004">
      <c r="A15" s="12"/>
      <c r="B15" s="27" t="s">
        <v>8</v>
      </c>
      <c r="C15" s="28"/>
      <c r="D15" s="26" t="str">
        <f>HLOOKUP(D4,'添付一覧 '!B2:M29,9,FALSE)</f>
        <v>×</v>
      </c>
      <c r="E15" s="13"/>
    </row>
    <row r="16" spans="1:5" ht="20" hidden="1" x14ac:dyDescent="0.55000000000000004">
      <c r="A16" s="12"/>
      <c r="B16" s="27" t="s">
        <v>9</v>
      </c>
      <c r="C16" s="28"/>
      <c r="D16" s="26" t="str">
        <f>HLOOKUP(D4,'添付一覧 '!B2:M29,10,FALSE)</f>
        <v>×</v>
      </c>
      <c r="E16" s="13"/>
    </row>
    <row r="17" spans="1:5" ht="20" hidden="1" x14ac:dyDescent="0.55000000000000004">
      <c r="A17" s="12"/>
      <c r="B17" s="27" t="s">
        <v>10</v>
      </c>
      <c r="C17" s="28"/>
      <c r="D17" s="26" t="str">
        <f>HLOOKUP(D4,'添付一覧 '!B2:M29,11,FALSE)</f>
        <v>×</v>
      </c>
      <c r="E17" s="13"/>
    </row>
    <row r="18" spans="1:5" ht="20" x14ac:dyDescent="0.55000000000000004">
      <c r="A18" s="12">
        <v>5</v>
      </c>
      <c r="B18" s="27" t="s">
        <v>34</v>
      </c>
      <c r="C18" s="28"/>
      <c r="D18" s="26" t="str">
        <f>HLOOKUP(D4,'添付一覧 '!B2:M29,12,FALSE)</f>
        <v>○</v>
      </c>
      <c r="E18" s="13"/>
    </row>
    <row r="19" spans="1:5" ht="20" hidden="1" x14ac:dyDescent="0.55000000000000004">
      <c r="A19" s="12"/>
      <c r="B19" s="27" t="s">
        <v>11</v>
      </c>
      <c r="C19" s="28"/>
      <c r="D19" s="26" t="str">
        <f>HLOOKUP(D4,'添付一覧 '!B2:M29,13,FALSE)</f>
        <v>×</v>
      </c>
      <c r="E19" s="13"/>
    </row>
    <row r="20" spans="1:5" ht="20" hidden="1" x14ac:dyDescent="0.55000000000000004">
      <c r="A20" s="12"/>
      <c r="B20" s="27" t="s">
        <v>12</v>
      </c>
      <c r="C20" s="28"/>
      <c r="D20" s="26" t="str">
        <f>HLOOKUP(D4,'添付一覧 '!B2:M29,14,FALSE)</f>
        <v>×</v>
      </c>
      <c r="E20" s="13"/>
    </row>
    <row r="21" spans="1:5" ht="20" hidden="1" x14ac:dyDescent="0.55000000000000004">
      <c r="A21" s="12"/>
      <c r="B21" s="27" t="s">
        <v>13</v>
      </c>
      <c r="C21" s="28"/>
      <c r="D21" s="26" t="str">
        <f>HLOOKUP(D4,'添付一覧 '!B2:M29,15,FALSE)</f>
        <v>×</v>
      </c>
      <c r="E21" s="13"/>
    </row>
    <row r="22" spans="1:5" ht="20" hidden="1" x14ac:dyDescent="0.55000000000000004">
      <c r="A22" s="12"/>
      <c r="B22" s="27" t="s">
        <v>38</v>
      </c>
      <c r="C22" s="28"/>
      <c r="D22" s="26" t="str">
        <f>HLOOKUP(D4,'添付一覧 '!B2:M29,16,FALSE)</f>
        <v>×</v>
      </c>
      <c r="E22" s="13"/>
    </row>
    <row r="23" spans="1:5" ht="20" x14ac:dyDescent="0.55000000000000004">
      <c r="A23" s="12">
        <v>6</v>
      </c>
      <c r="B23" s="27" t="s">
        <v>35</v>
      </c>
      <c r="C23" s="28"/>
      <c r="D23" s="26" t="str">
        <f>HLOOKUP(D4,'添付一覧 '!B2:M29,17,FALSE)</f>
        <v>○</v>
      </c>
      <c r="E23" s="13"/>
    </row>
    <row r="24" spans="1:5" ht="20" hidden="1" x14ac:dyDescent="0.55000000000000004">
      <c r="A24" s="12"/>
      <c r="B24" s="27" t="s">
        <v>14</v>
      </c>
      <c r="C24" s="28"/>
      <c r="D24" s="26" t="str">
        <f>HLOOKUP(D4,'添付一覧 '!B2:M29,18,FALSE)</f>
        <v>×</v>
      </c>
      <c r="E24" s="13"/>
    </row>
    <row r="25" spans="1:5" ht="36" hidden="1" customHeight="1" x14ac:dyDescent="0.55000000000000004">
      <c r="A25" s="12"/>
      <c r="B25" s="27" t="s">
        <v>15</v>
      </c>
      <c r="C25" s="28"/>
      <c r="D25" s="26" t="str">
        <f>HLOOKUP(D4,'添付一覧 '!B2:M29,19,FALSE)</f>
        <v>×</v>
      </c>
      <c r="E25" s="13"/>
    </row>
    <row r="26" spans="1:5" ht="36" hidden="1" customHeight="1" x14ac:dyDescent="0.55000000000000004">
      <c r="A26" s="12"/>
      <c r="B26" s="27" t="s">
        <v>16</v>
      </c>
      <c r="C26" s="28"/>
      <c r="D26" s="26" t="str">
        <f>HLOOKUP(D4,'添付一覧 '!B2:M29,20,FALSE)</f>
        <v>×</v>
      </c>
      <c r="E26" s="13"/>
    </row>
    <row r="27" spans="1:5" ht="20" hidden="1" x14ac:dyDescent="0.55000000000000004">
      <c r="A27" s="12">
        <v>7</v>
      </c>
      <c r="B27" s="27" t="s">
        <v>36</v>
      </c>
      <c r="C27" s="28"/>
      <c r="D27" s="26" t="str">
        <f>HLOOKUP(D4,'添付一覧 '!B2:M29,21,FALSE)</f>
        <v>×</v>
      </c>
      <c r="E27" s="13"/>
    </row>
    <row r="28" spans="1:5" ht="36" hidden="1" customHeight="1" x14ac:dyDescent="0.55000000000000004">
      <c r="A28" s="12"/>
      <c r="B28" s="27" t="s">
        <v>47</v>
      </c>
      <c r="C28" s="28"/>
      <c r="D28" s="26" t="str">
        <f>HLOOKUP(D4,'添付一覧 '!B2:M29,22,FALSE)</f>
        <v>×</v>
      </c>
      <c r="E28" s="13"/>
    </row>
    <row r="29" spans="1:5" ht="36" hidden="1" customHeight="1" x14ac:dyDescent="0.55000000000000004">
      <c r="A29" s="12"/>
      <c r="B29" s="27" t="s">
        <v>37</v>
      </c>
      <c r="C29" s="28"/>
      <c r="D29" s="26" t="str">
        <f>HLOOKUP(D4,'添付一覧 '!B2:M29,23,FALSE)</f>
        <v>×</v>
      </c>
      <c r="E29" s="13"/>
    </row>
    <row r="30" spans="1:5" ht="20" hidden="1" x14ac:dyDescent="0.55000000000000004">
      <c r="A30" s="12"/>
      <c r="B30" s="27" t="s">
        <v>18</v>
      </c>
      <c r="C30" s="28"/>
      <c r="D30" s="26" t="str">
        <f>HLOOKUP(D4,'添付一覧 '!B2:M29,24,FALSE)</f>
        <v>×</v>
      </c>
      <c r="E30" s="13"/>
    </row>
    <row r="31" spans="1:5" ht="20" hidden="1" x14ac:dyDescent="0.55000000000000004">
      <c r="A31" s="12"/>
      <c r="B31" s="27" t="s">
        <v>19</v>
      </c>
      <c r="C31" s="28"/>
      <c r="D31" s="26" t="str">
        <f>HLOOKUP(D4,'添付一覧 '!B2:M29,25,FALSE)</f>
        <v>×</v>
      </c>
      <c r="E31" s="13"/>
    </row>
    <row r="32" spans="1:5" ht="20" hidden="1" x14ac:dyDescent="0.55000000000000004">
      <c r="A32" s="12"/>
      <c r="B32" s="27" t="s">
        <v>20</v>
      </c>
      <c r="C32" s="28"/>
      <c r="D32" s="26" t="str">
        <f>HLOOKUP(D4,'添付一覧 '!B2:M29,26,FALSE)</f>
        <v>×</v>
      </c>
      <c r="E32" s="13"/>
    </row>
    <row r="33" spans="1:5" ht="20" hidden="1" x14ac:dyDescent="0.55000000000000004">
      <c r="A33" s="12"/>
      <c r="B33" s="27" t="s">
        <v>21</v>
      </c>
      <c r="C33" s="28"/>
      <c r="D33" s="26" t="str">
        <f>HLOOKUP(D4,'添付一覧 '!B2:M29,27,FALSE)</f>
        <v>×</v>
      </c>
      <c r="E33" s="13"/>
    </row>
    <row r="34" spans="1:5" ht="20" hidden="1" x14ac:dyDescent="0.55000000000000004">
      <c r="A34" s="12"/>
      <c r="B34" s="27" t="s">
        <v>22</v>
      </c>
      <c r="C34" s="28"/>
      <c r="D34" s="26" t="str">
        <f>HLOOKUP(D4,'添付一覧 '!B2:M29,28,FALSE)</f>
        <v>×</v>
      </c>
      <c r="E34" s="13"/>
    </row>
  </sheetData>
  <autoFilter ref="A8:E34">
    <filterColumn colId="0" showButton="0"/>
    <filterColumn colId="1" showButton="0"/>
    <filterColumn colId="3">
      <filters>
        <filter val="○"/>
      </filters>
    </filterColumn>
  </autoFilter>
  <mergeCells count="30">
    <mergeCell ref="B10:C10"/>
    <mergeCell ref="A1:E1"/>
    <mergeCell ref="A4:B4"/>
    <mergeCell ref="C5:E6"/>
    <mergeCell ref="A8:C8"/>
    <mergeCell ref="B9:C9"/>
    <mergeCell ref="B22:C22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34:C34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</mergeCells>
  <phoneticPr fontId="3"/>
  <conditionalFormatting sqref="D9:D34">
    <cfRule type="dataBar" priority="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{E26C5FBE-676A-4332-8BAE-47B3FAC26257}</x14:id>
        </ext>
      </extLst>
    </cfRule>
  </conditionalFormatting>
  <conditionalFormatting sqref="D9:E34 A9:B34">
    <cfRule type="expression" dxfId="7" priority="3">
      <formula>$D9="×"</formula>
    </cfRule>
  </conditionalFormatting>
  <conditionalFormatting sqref="C4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{899F9FCB-380D-4606-9F42-C27CDE606878}</x14:id>
        </ext>
      </extLst>
    </cfRule>
  </conditionalFormatting>
  <conditionalFormatting sqref="C4">
    <cfRule type="expression" dxfId="6" priority="1">
      <formula>$D4="×"</formula>
    </cfRule>
  </conditionalFormatting>
  <dataValidations count="1">
    <dataValidation type="list" allowBlank="1" showInputMessage="1" showErrorMessage="1" sqref="E9:E34">
      <formula1>"☑"</formula1>
    </dataValidation>
  </dataValidations>
  <pageMargins left="0.77" right="0.6" top="0.75" bottom="0.75" header="0.3" footer="0.3"/>
  <pageSetup paperSize="9"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26C5FBE-676A-4332-8BAE-47B3FAC2625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D9:D34</xm:sqref>
        </x14:conditionalFormatting>
        <x14:conditionalFormatting xmlns:xm="http://schemas.microsoft.com/office/excel/2006/main">
          <x14:cfRule type="dataBar" id="{899F9FCB-380D-4606-9F42-C27CDE60687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表紙</vt:lpstr>
      <vt:lpstr>１</vt:lpstr>
      <vt:lpstr>２</vt:lpstr>
      <vt:lpstr>３</vt:lpstr>
      <vt:lpstr>４</vt:lpstr>
      <vt:lpstr>５</vt:lpstr>
      <vt:lpstr>６</vt:lpstr>
      <vt:lpstr>７</vt:lpstr>
      <vt:lpstr>８</vt:lpstr>
      <vt:lpstr>９</vt:lpstr>
      <vt:lpstr>１０</vt:lpstr>
      <vt:lpstr>１１</vt:lpstr>
      <vt:lpstr>添付一覧 </vt:lpstr>
      <vt:lpstr>'１'!Print_Area</vt:lpstr>
      <vt:lpstr>'１０'!Print_Area</vt:lpstr>
      <vt:lpstr>'１１'!Print_Area</vt:lpstr>
      <vt:lpstr>'２'!Print_Area</vt:lpstr>
      <vt:lpstr>'３'!Print_Area</vt:lpstr>
      <vt:lpstr>'４'!Print_Area</vt:lpstr>
      <vt:lpstr>'５'!Print_Area</vt:lpstr>
      <vt:lpstr>'６'!Print_Area</vt:lpstr>
      <vt:lpstr>'７'!Print_Area</vt:lpstr>
      <vt:lpstr>'８'!Print_Area</vt:lpstr>
      <vt:lpstr>'９'!Print_Area</vt:lpstr>
      <vt:lpstr>'添付一覧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2023-01-31T02:37:34Z</dcterms:modified>
</cp:coreProperties>
</file>